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естр" sheetId="1" r:id="rId1"/>
    <sheet name="Перечень" sheetId="2" r:id="rId2"/>
    <sheet name="Рес. обеспечение" sheetId="3" r:id="rId3"/>
    <sheet name="Реестр_бонусы" sheetId="4" r:id="rId4"/>
    <sheet name="Перечень_бонусы" sheetId="5" r:id="rId5"/>
  </sheets>
  <definedNames>
    <definedName name="_xlnm._FilterDatabase" localSheetId="1" hidden="1">Перечень!$A$11:$T$98</definedName>
    <definedName name="_xlnm._FilterDatabase" localSheetId="0" hidden="1">Реестр!$A$14:$AG$101</definedName>
  </definedNames>
  <calcPr calcId="145621"/>
</workbook>
</file>

<file path=xl/calcChain.xml><?xml version="1.0" encoding="utf-8"?>
<calcChain xmlns="http://schemas.openxmlformats.org/spreadsheetml/2006/main">
  <c r="N12" i="5" l="1"/>
  <c r="E20" i="4"/>
  <c r="E12" i="4"/>
  <c r="T72" i="2"/>
  <c r="O72" i="2"/>
  <c r="K72" i="2"/>
  <c r="H72" i="2"/>
  <c r="T66" i="2"/>
  <c r="O66" i="2"/>
  <c r="K66" i="2"/>
  <c r="H66" i="2"/>
  <c r="T60" i="2"/>
  <c r="O60" i="2"/>
  <c r="I60" i="2"/>
  <c r="J60" i="2"/>
  <c r="K60" i="2"/>
  <c r="H60" i="2"/>
  <c r="T55" i="2"/>
  <c r="I55" i="2"/>
  <c r="J55" i="2"/>
  <c r="K55" i="2"/>
  <c r="H55" i="2"/>
  <c r="T50" i="2"/>
  <c r="O50" i="2"/>
  <c r="I50" i="2"/>
  <c r="J50" i="2"/>
  <c r="K50" i="2"/>
  <c r="H50" i="2"/>
  <c r="I48" i="2"/>
  <c r="J48" i="2"/>
  <c r="K48" i="2"/>
  <c r="H48" i="2"/>
  <c r="I45" i="2"/>
  <c r="J45" i="2"/>
  <c r="K45" i="2"/>
  <c r="H45" i="2"/>
  <c r="I34" i="2"/>
  <c r="J34" i="2"/>
  <c r="K34" i="2"/>
  <c r="H34" i="2"/>
  <c r="T45" i="2"/>
  <c r="T34" i="2"/>
  <c r="T31" i="2"/>
  <c r="T25" i="2"/>
  <c r="I31" i="2"/>
  <c r="J31" i="2"/>
  <c r="K31" i="2"/>
  <c r="H31" i="2"/>
  <c r="I25" i="2"/>
  <c r="J25" i="2"/>
  <c r="K25" i="2"/>
  <c r="H25" i="2"/>
  <c r="O18" i="2"/>
  <c r="I18" i="2"/>
  <c r="J18" i="2"/>
  <c r="K18" i="2"/>
  <c r="H18" i="2"/>
  <c r="O14" i="2"/>
  <c r="I14" i="2"/>
  <c r="J14" i="2"/>
  <c r="K14" i="2"/>
  <c r="H14" i="2"/>
  <c r="I12" i="2"/>
  <c r="J12" i="2"/>
  <c r="K12" i="2"/>
  <c r="H12" i="2"/>
  <c r="T14" i="2"/>
  <c r="T12" i="2"/>
  <c r="T18" i="2"/>
  <c r="C75" i="1"/>
  <c r="C63" i="1"/>
  <c r="M53" i="1"/>
  <c r="C53" i="1"/>
  <c r="P20" i="5" l="1"/>
  <c r="P17" i="5"/>
  <c r="P12" i="5"/>
  <c r="N24" i="5"/>
  <c r="N20" i="5"/>
  <c r="N17" i="5"/>
  <c r="E24" i="4"/>
  <c r="E17" i="4"/>
  <c r="T93" i="2"/>
  <c r="T89" i="2"/>
  <c r="T87" i="2"/>
  <c r="T83" i="2"/>
  <c r="T81" i="2"/>
  <c r="T70" i="2"/>
  <c r="T48" i="2"/>
  <c r="T11" i="2"/>
  <c r="R55" i="2"/>
  <c r="P97" i="2"/>
  <c r="Q97" i="2"/>
  <c r="R97" i="2"/>
  <c r="P93" i="2"/>
  <c r="Q93" i="2"/>
  <c r="R93" i="2"/>
  <c r="P91" i="2"/>
  <c r="Q91" i="2"/>
  <c r="R91" i="2"/>
  <c r="P89" i="2"/>
  <c r="Q89" i="2"/>
  <c r="R89" i="2"/>
  <c r="P87" i="2"/>
  <c r="Q87" i="2"/>
  <c r="R87" i="2"/>
  <c r="P83" i="2"/>
  <c r="Q83" i="2"/>
  <c r="R83" i="2"/>
  <c r="P81" i="2"/>
  <c r="Q81" i="2"/>
  <c r="Q80" i="2" s="1"/>
  <c r="R81" i="2"/>
  <c r="P72" i="2"/>
  <c r="Q72" i="2"/>
  <c r="R72" i="2"/>
  <c r="P70" i="2"/>
  <c r="Q70" i="2"/>
  <c r="R70" i="2"/>
  <c r="P66" i="2"/>
  <c r="Q66" i="2"/>
  <c r="R66" i="2"/>
  <c r="P60" i="2"/>
  <c r="Q60" i="2"/>
  <c r="R60" i="2"/>
  <c r="P58" i="2"/>
  <c r="Q58" i="2"/>
  <c r="R58" i="2"/>
  <c r="P55" i="2"/>
  <c r="Q55" i="2"/>
  <c r="P50" i="2"/>
  <c r="Q50" i="2"/>
  <c r="R50" i="2"/>
  <c r="P48" i="2"/>
  <c r="Q48" i="2"/>
  <c r="R48" i="2"/>
  <c r="P45" i="2"/>
  <c r="Q45" i="2"/>
  <c r="R45" i="2"/>
  <c r="P34" i="2"/>
  <c r="Q34" i="2"/>
  <c r="R34" i="2"/>
  <c r="P31" i="2"/>
  <c r="Q31" i="2"/>
  <c r="R31" i="2"/>
  <c r="P25" i="2"/>
  <c r="Q25" i="2"/>
  <c r="R25" i="2"/>
  <c r="P18" i="2"/>
  <c r="Q18" i="2"/>
  <c r="R18" i="2"/>
  <c r="P14" i="2"/>
  <c r="Q14" i="2"/>
  <c r="R14" i="2"/>
  <c r="P12" i="2"/>
  <c r="Q12" i="2"/>
  <c r="R12" i="2"/>
  <c r="O97" i="2"/>
  <c r="O93" i="2"/>
  <c r="O91" i="2"/>
  <c r="O89" i="2"/>
  <c r="O87" i="2"/>
  <c r="O83" i="2"/>
  <c r="O81" i="2"/>
  <c r="O70" i="2"/>
  <c r="S66" i="2"/>
  <c r="S60" i="2"/>
  <c r="O58" i="2"/>
  <c r="S58" i="2" s="1"/>
  <c r="T58" i="2" s="1"/>
  <c r="O55" i="2"/>
  <c r="S55" i="2" s="1"/>
  <c r="S50" i="2"/>
  <c r="O48" i="2"/>
  <c r="O45" i="2"/>
  <c r="S45" i="2" s="1"/>
  <c r="O34" i="2"/>
  <c r="S34" i="2" s="1"/>
  <c r="O31" i="2"/>
  <c r="S31" i="2" s="1"/>
  <c r="O25" i="2"/>
  <c r="S25" i="2" s="1"/>
  <c r="S18" i="2"/>
  <c r="S14" i="2"/>
  <c r="O12" i="2"/>
  <c r="S12" i="2" s="1"/>
  <c r="H58" i="2"/>
  <c r="I58" i="2"/>
  <c r="J58" i="2"/>
  <c r="K58" i="2"/>
  <c r="I66" i="2"/>
  <c r="J66" i="2"/>
  <c r="H70" i="2"/>
  <c r="I70" i="2"/>
  <c r="J70" i="2"/>
  <c r="K70" i="2"/>
  <c r="I72" i="2"/>
  <c r="J72" i="2"/>
  <c r="S72" i="2" l="1"/>
  <c r="S70" i="2"/>
  <c r="Q47" i="2"/>
  <c r="O47" i="2"/>
  <c r="Q11" i="2"/>
  <c r="S48" i="2"/>
  <c r="R47" i="2"/>
  <c r="O11" i="2"/>
  <c r="T47" i="2"/>
  <c r="O80" i="2"/>
  <c r="R80" i="2"/>
  <c r="P80" i="2"/>
  <c r="P47" i="2"/>
  <c r="R11" i="2"/>
  <c r="P11" i="2"/>
  <c r="K20" i="5" l="1"/>
  <c r="I20" i="5"/>
  <c r="J20" i="5"/>
  <c r="H20" i="5"/>
  <c r="S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K11" i="2" l="1"/>
  <c r="I11" i="2"/>
  <c r="J11" i="2"/>
  <c r="H11" i="2"/>
  <c r="S11" i="2" s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C58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D53" i="1"/>
  <c r="E53" i="1"/>
  <c r="F53" i="1"/>
  <c r="G53" i="1"/>
  <c r="H53" i="1"/>
  <c r="I53" i="1"/>
  <c r="J53" i="1"/>
  <c r="K53" i="1"/>
  <c r="L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C21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C17" i="1"/>
  <c r="P24" i="5" l="1"/>
  <c r="K24" i="5"/>
  <c r="J24" i="5"/>
  <c r="I24" i="5"/>
  <c r="H24" i="5"/>
  <c r="O24" i="5" s="1"/>
  <c r="O20" i="5"/>
  <c r="K17" i="5"/>
  <c r="J17" i="5"/>
  <c r="I17" i="5"/>
  <c r="H17" i="5"/>
  <c r="O17" i="5" s="1"/>
  <c r="K12" i="5"/>
  <c r="J12" i="5"/>
  <c r="I12" i="5"/>
  <c r="H12" i="5"/>
  <c r="O12" i="5" s="1"/>
  <c r="AF24" i="4"/>
  <c r="AE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D24" i="4"/>
  <c r="D20" i="4"/>
  <c r="AF17" i="4"/>
  <c r="AE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D17" i="4"/>
  <c r="AF12" i="4"/>
  <c r="AE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D12" i="4"/>
  <c r="J97" i="2"/>
  <c r="T97" i="2"/>
  <c r="K97" i="2"/>
  <c r="I97" i="2"/>
  <c r="H97" i="2"/>
  <c r="S97" i="2" s="1"/>
  <c r="K93" i="2"/>
  <c r="J93" i="2"/>
  <c r="I93" i="2"/>
  <c r="H93" i="2"/>
  <c r="S93" i="2" s="1"/>
  <c r="T91" i="2"/>
  <c r="T80" i="2" s="1"/>
  <c r="K91" i="2"/>
  <c r="J91" i="2"/>
  <c r="I91" i="2"/>
  <c r="H91" i="2"/>
  <c r="S91" i="2" s="1"/>
  <c r="K89" i="2"/>
  <c r="J89" i="2"/>
  <c r="I89" i="2"/>
  <c r="H89" i="2"/>
  <c r="S89" i="2" s="1"/>
  <c r="K87" i="2"/>
  <c r="J87" i="2"/>
  <c r="I87" i="2"/>
  <c r="H87" i="2"/>
  <c r="S87" i="2" s="1"/>
  <c r="K83" i="2"/>
  <c r="J83" i="2"/>
  <c r="I83" i="2"/>
  <c r="H83" i="2"/>
  <c r="S83" i="2" s="1"/>
  <c r="K81" i="2"/>
  <c r="K80" i="2" s="1"/>
  <c r="J81" i="2"/>
  <c r="I81" i="2"/>
  <c r="H81" i="2"/>
  <c r="S81" i="2" s="1"/>
  <c r="C100" i="1"/>
  <c r="AD100" i="1"/>
  <c r="AC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D96" i="1"/>
  <c r="AC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4" i="1"/>
  <c r="AD94" i="1"/>
  <c r="AC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B90" i="1"/>
  <c r="AD90" i="1"/>
  <c r="AC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D86" i="1"/>
  <c r="AC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4" i="1"/>
  <c r="AD84" i="1"/>
  <c r="AC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D75" i="1"/>
  <c r="AC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3" i="1"/>
  <c r="AD73" i="1"/>
  <c r="AC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D69" i="1"/>
  <c r="AC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D63" i="1"/>
  <c r="AC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51" i="1"/>
  <c r="AD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D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D28" i="1"/>
  <c r="AC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D21" i="1"/>
  <c r="AC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B15" i="1"/>
  <c r="AD15" i="1"/>
  <c r="AC15" i="1"/>
  <c r="AC14" i="1" s="1"/>
  <c r="AA15" i="1"/>
  <c r="Z15" i="1"/>
  <c r="Z14" i="1" s="1"/>
  <c r="Y15" i="1"/>
  <c r="X15" i="1"/>
  <c r="X14" i="1" s="1"/>
  <c r="W15" i="1"/>
  <c r="V15" i="1"/>
  <c r="V14" i="1" s="1"/>
  <c r="U15" i="1"/>
  <c r="T15" i="1"/>
  <c r="T14" i="1" s="1"/>
  <c r="S15" i="1"/>
  <c r="R15" i="1"/>
  <c r="R14" i="1" s="1"/>
  <c r="Q15" i="1"/>
  <c r="P15" i="1"/>
  <c r="P14" i="1" s="1"/>
  <c r="O15" i="1"/>
  <c r="N15" i="1"/>
  <c r="N14" i="1" s="1"/>
  <c r="M15" i="1"/>
  <c r="L15" i="1"/>
  <c r="L14" i="1" s="1"/>
  <c r="K15" i="1"/>
  <c r="J15" i="1"/>
  <c r="J14" i="1" s="1"/>
  <c r="I15" i="1"/>
  <c r="H15" i="1"/>
  <c r="H14" i="1" s="1"/>
  <c r="G15" i="1"/>
  <c r="F15" i="1"/>
  <c r="F14" i="1" s="1"/>
  <c r="E15" i="1"/>
  <c r="D15" i="1"/>
  <c r="D14" i="1" s="1"/>
  <c r="I80" i="2" l="1"/>
  <c r="J80" i="2"/>
  <c r="D83" i="1"/>
  <c r="F83" i="1"/>
  <c r="H83" i="1"/>
  <c r="J83" i="1"/>
  <c r="L83" i="1"/>
  <c r="H80" i="2"/>
  <c r="S80" i="2" s="1"/>
  <c r="I47" i="2"/>
  <c r="K47" i="2"/>
  <c r="J47" i="2"/>
  <c r="N83" i="1"/>
  <c r="P83" i="1"/>
  <c r="R83" i="1"/>
  <c r="T83" i="1"/>
  <c r="V83" i="1"/>
  <c r="X83" i="1"/>
  <c r="Z83" i="1"/>
  <c r="AC83" i="1"/>
  <c r="E14" i="1"/>
  <c r="G14" i="1"/>
  <c r="I14" i="1"/>
  <c r="K14" i="1"/>
  <c r="M14" i="1"/>
  <c r="O14" i="1"/>
  <c r="Q14" i="1"/>
  <c r="S14" i="1"/>
  <c r="U14" i="1"/>
  <c r="W14" i="1"/>
  <c r="Y14" i="1"/>
  <c r="AA14" i="1"/>
  <c r="AD14" i="1"/>
  <c r="E50" i="1"/>
  <c r="G50" i="1"/>
  <c r="I50" i="1"/>
  <c r="K50" i="1"/>
  <c r="M50" i="1"/>
  <c r="O50" i="1"/>
  <c r="Q50" i="1"/>
  <c r="S50" i="1"/>
  <c r="U50" i="1"/>
  <c r="W50" i="1"/>
  <c r="Y50" i="1"/>
  <c r="AA50" i="1"/>
  <c r="C90" i="1"/>
  <c r="AD12" i="4"/>
  <c r="AD17" i="4"/>
  <c r="AD24" i="4"/>
  <c r="H47" i="2"/>
  <c r="S47" i="2" s="1"/>
  <c r="C34" i="1"/>
  <c r="AC50" i="1"/>
  <c r="E83" i="1"/>
  <c r="G83" i="1"/>
  <c r="I83" i="1"/>
  <c r="K83" i="1"/>
  <c r="M83" i="1"/>
  <c r="O83" i="1"/>
  <c r="Q83" i="1"/>
  <c r="S83" i="1"/>
  <c r="U83" i="1"/>
  <c r="W83" i="1"/>
  <c r="Y83" i="1"/>
  <c r="AA83" i="1"/>
  <c r="AD83" i="1"/>
  <c r="AB34" i="1"/>
  <c r="D50" i="1"/>
  <c r="F50" i="1"/>
  <c r="H50" i="1"/>
  <c r="J50" i="1"/>
  <c r="L50" i="1"/>
  <c r="N50" i="1"/>
  <c r="P50" i="1"/>
  <c r="R50" i="1"/>
  <c r="T50" i="1"/>
  <c r="V50" i="1"/>
  <c r="X50" i="1"/>
  <c r="Z50" i="1"/>
  <c r="AB51" i="1"/>
  <c r="AD50" i="1"/>
  <c r="AB63" i="1"/>
  <c r="AB28" i="1"/>
  <c r="AB73" i="1"/>
  <c r="AB84" i="1"/>
  <c r="AB21" i="1"/>
  <c r="C69" i="1"/>
  <c r="C96" i="1"/>
  <c r="AB37" i="1"/>
  <c r="AB69" i="1"/>
  <c r="AB96" i="1"/>
  <c r="C86" i="1"/>
  <c r="AB86" i="1"/>
  <c r="AB94" i="1"/>
  <c r="AB100" i="1"/>
  <c r="AB75" i="1"/>
  <c r="C28" i="1"/>
  <c r="C15" i="1"/>
  <c r="C23" i="3"/>
  <c r="C17" i="3"/>
  <c r="C11" i="3"/>
  <c r="C83" i="1" l="1"/>
  <c r="C50" i="1"/>
  <c r="AB14" i="1"/>
  <c r="AB50" i="1"/>
  <c r="AB83" i="1"/>
  <c r="C37" i="1"/>
  <c r="C14" i="1" s="1"/>
</calcChain>
</file>

<file path=xl/sharedStrings.xml><?xml version="1.0" encoding="utf-8"?>
<sst xmlns="http://schemas.openxmlformats.org/spreadsheetml/2006/main" count="1159" uniqueCount="201">
  <si>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</si>
  <si>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</si>
  <si>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</si>
  <si>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</si>
  <si>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</si>
  <si>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</si>
  <si>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</si>
  <si>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</si>
  <si>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</si>
  <si>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</si>
  <si>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</si>
  <si>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</si>
  <si>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</si>
  <si>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</si>
  <si>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</si>
  <si>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</si>
  <si>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</si>
  <si>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</si>
  <si>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</si>
  <si>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</si>
  <si>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</si>
  <si>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</si>
  <si>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</si>
  <si>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</si>
  <si>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</si>
  <si>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</si>
  <si>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</si>
  <si>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</si>
  <si>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</si>
  <si>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</si>
  <si>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</si>
  <si>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</si>
  <si>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</si>
  <si>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</si>
  <si>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виды, установленные ч.1 ст.166 Жилищного Кодекса РФ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</si>
  <si>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</si>
  <si>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</si>
  <si>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</si>
  <si>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</si>
  <si>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</si>
  <si>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</si>
  <si>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</si>
  <si>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</si>
  <si>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</si>
  <si>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</si>
  <si>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</si>
  <si>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</si>
  <si>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</si>
  <si>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</si>
  <si>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</si>
  <si>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</si>
  <si>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</si>
  <si>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</si>
  <si>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</si>
  <si>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</si>
  <si>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        собственников помещений в МКД</t>
  </si>
  <si>
    <t>чел.</t>
  </si>
  <si>
    <t>руб./кв.м</t>
  </si>
  <si>
    <t xml:space="preserve">Источники финансирования </t>
  </si>
  <si>
    <t>Объем финансирования в 2020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</si>
  <si>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</si>
  <si>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</si>
  <si>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</si>
  <si>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</si>
  <si>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</si>
  <si>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в 2021 г., руб.</t>
  </si>
  <si>
    <t>Объем финансирования в 2022 г., руб.</t>
  </si>
  <si>
    <t>Дополнительная помощь при возникновении неотложной необходимости в проведении капитального ремонта общего имущества в  многоквартирных домах в форме субсидии за счет средств областного и местного бюджетов (постановление администрации области №742 от 05.10.2018)</t>
  </si>
  <si>
    <t>Объем финансирования в 2020г., руб.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</si>
  <si>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</si>
  <si>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</si>
  <si>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</si>
  <si>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</si>
  <si>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</si>
  <si>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</si>
  <si>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</si>
  <si>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</si>
  <si>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Адрес многоквартирного дома (далее - МКД)</t>
  </si>
  <si>
    <t>Итого по Нагорное</t>
  </si>
  <si>
    <t>Х</t>
  </si>
  <si>
    <t>Петушинский р-н, Сосновый Бор п, Центральная ул, 8</t>
  </si>
  <si>
    <t>Итого по поселок Вольгинский</t>
  </si>
  <si>
    <t>Петушинский р-н, Вольгинский п, Старовская ул, 14</t>
  </si>
  <si>
    <t>Петушинский р-н, Вольгинский п, Новосеменковская ул, 12</t>
  </si>
  <si>
    <t>-</t>
  </si>
  <si>
    <t>Петушинский р-н, Вольгинский п, Новосеменковская ул, 5</t>
  </si>
  <si>
    <t>Петушинский р-н, Вольгинский п, Старовская ул, 16</t>
  </si>
  <si>
    <t>Итого по город Покров</t>
  </si>
  <si>
    <t>Петушинский р-н, Покров г, Больничный проезд, 21</t>
  </si>
  <si>
    <t>Петушинский р-н, Покров г, 3 Интернационала ул, 79а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</si>
  <si>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</si>
  <si>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</si>
  <si>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</si>
  <si>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</si>
  <si>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</si>
  <si>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Итого по город Костерево</t>
  </si>
  <si>
    <t>Петушинский р-н, Костерево г, им Горького ул, 7</t>
  </si>
  <si>
    <t>Петушинский р-н, Костерево г, 40 лет Октября ул, 6</t>
  </si>
  <si>
    <t>Петушинский р-н, Костерево г, им Горького ул, 11</t>
  </si>
  <si>
    <t>Петушинский р-н, Костерево г, им Горького ул, 14</t>
  </si>
  <si>
    <t>Петушинский р-н, Костерево г, Ленина ул, 7</t>
  </si>
  <si>
    <t>Итого по поселок Городищи</t>
  </si>
  <si>
    <t>Петушинский р-н, Городищи п, К.Соловьева ул, 2</t>
  </si>
  <si>
    <t>Петушинский р-н, Городищи п, Октябрьская 2-я ул, 25</t>
  </si>
  <si>
    <t>Итого по город Петушки</t>
  </si>
  <si>
    <t>Петушки г, Спортивная ул, 6</t>
  </si>
  <si>
    <t>Петушки г, Лесная ул, 16</t>
  </si>
  <si>
    <t>Петушки г, Советская пл, 1</t>
  </si>
  <si>
    <t>Петушки г, Трудовая ул, 6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</si>
  <si>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</si>
  <si>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</si>
  <si>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</si>
  <si>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</si>
  <si>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</si>
  <si>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Итого по Петушинское</t>
  </si>
  <si>
    <t>Петушинский р-н, Воспушка д, Ленина ул, 2</t>
  </si>
  <si>
    <t>Итого по Пекшинское</t>
  </si>
  <si>
    <t>Петушинский р-н, Пахомово д, 37</t>
  </si>
  <si>
    <t>Петушинский р-н, Санино д, Лесная ул, 171</t>
  </si>
  <si>
    <t>Петушинский р-н, Вольгинский п, Новосеменковская ул, 4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</si>
  <si>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</si>
  <si>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</si>
  <si>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Покров г, 3 Интернационала ул, 64а</t>
  </si>
  <si>
    <t>Петушинский р-н, Покров г, 3 Интернационала ул, 68</t>
  </si>
  <si>
    <t>Петушинский р-н, Костерево г, Бормино ул, 58</t>
  </si>
  <si>
    <t>Петушинский р-н, Костерево г, 40 лет Октября ул, 2</t>
  </si>
  <si>
    <t>Петушинский р-н, Городищи п, Ленина ул, 3</t>
  </si>
  <si>
    <t>Петушки г, Маяковского ул, 21</t>
  </si>
  <si>
    <t>Петушки г, Профсоюзная ул, 14</t>
  </si>
  <si>
    <t>Петушки г, Лесная ул, 18</t>
  </si>
  <si>
    <t>Петушки г, Профсоюзная ул, 14а</t>
  </si>
  <si>
    <t>Петушки г, Лесная ул, 15</t>
  </si>
  <si>
    <t>Петушинский р-н, Нагорный п, Владимирская ул, 8</t>
  </si>
  <si>
    <t>Петушинский р-н, Покров г, Пролетарская ул, 5</t>
  </si>
  <si>
    <t>Петушинский р-н, Покров г, 3 Интернационала ул, 55</t>
  </si>
  <si>
    <t>Петушинский р-н, Покров г, 3 Интернационала ул, 49</t>
  </si>
  <si>
    <t>Петушинский р-н, Костерево г, Писцова ул, 56</t>
  </si>
  <si>
    <t>Петушинский р-н, Городищи п, Советская ул, 45а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</si>
  <si>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</si>
  <si>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</si>
  <si>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</si>
  <si>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</si>
  <si>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Петушинский р-н, Вольгинский п, Старовская ул, 3</t>
  </si>
  <si>
    <t>Итого по Петушинскому району на 2020 год</t>
  </si>
  <si>
    <t>Итого по Петушинскому району на 2021 год</t>
  </si>
  <si>
    <t>Итого по Петушинскому району на 2022 год</t>
  </si>
  <si>
    <t>X</t>
  </si>
  <si>
    <t>Каменные, кирпичные</t>
  </si>
  <si>
    <t>РО</t>
  </si>
  <si>
    <t>НУ</t>
  </si>
  <si>
    <t>УК</t>
  </si>
  <si>
    <t>МУП "Аэлита"</t>
  </si>
  <si>
    <t>МУП "АЭЛИТА"</t>
  </si>
  <si>
    <t>ООО "УК Покров"</t>
  </si>
  <si>
    <t>ООО "Эксперт"</t>
  </si>
  <si>
    <t>ООО "ЖКХ г. Костерево"</t>
  </si>
  <si>
    <t>Деревянные</t>
  </si>
  <si>
    <t>МУП "Инфраструктура и сервис"</t>
  </si>
  <si>
    <t>МУП "РСУ" г.Петушки</t>
  </si>
  <si>
    <t>Панельные</t>
  </si>
  <si>
    <t>ООО УК "Наш дом"</t>
  </si>
  <si>
    <t>МУП "РСУ г. Петушки"</t>
  </si>
  <si>
    <t>Кирпичные, блочные</t>
  </si>
  <si>
    <t>ООО "ЭКСПЕРТ"</t>
  </si>
  <si>
    <t>Петушки г, Московская ул, 9</t>
  </si>
  <si>
    <t>Петушки г, Луговая ул, 2</t>
  </si>
  <si>
    <t>Петушки г, Лесная ул, 20</t>
  </si>
  <si>
    <t>Петушки г, Спортивная ул, 6а</t>
  </si>
  <si>
    <t>Петушинский р-н, Покров г, Больничный проезд, 6</t>
  </si>
  <si>
    <t>Петушинский р-н, Покров г, Ленина ул, 124</t>
  </si>
  <si>
    <t>Петушинский р-н, Труд п, Советская ул, 1</t>
  </si>
  <si>
    <t>Петушинский р-н, Труд п, Советская ул, 2</t>
  </si>
  <si>
    <t>Петушинский р-н, Головино д, Полевая ул, 1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</si>
  <si>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</si>
  <si>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МУП "РСУ" г. Петушки</t>
  </si>
  <si>
    <t>ООО "УК ПОКРОВ"</t>
  </si>
  <si>
    <t>ООО "СМК-РЕКОНСТРУКЦИЯ"</t>
  </si>
  <si>
    <t>Петушинский р-н, Андреевское с, 11</t>
  </si>
  <si>
    <t>Каркаснозасыпной</t>
  </si>
  <si>
    <t>2016</t>
  </si>
  <si>
    <t>2015</t>
  </si>
  <si>
    <t>Петушинский р-н, Пекша д, Октябрьская ул, 2</t>
  </si>
  <si>
    <t>1981</t>
  </si>
  <si>
    <t>ООО "СМК-Реконструкция"</t>
  </si>
  <si>
    <t>4</t>
  </si>
  <si>
    <t>6</t>
  </si>
  <si>
    <t>2</t>
  </si>
  <si>
    <t>8</t>
  </si>
  <si>
    <t>1</t>
  </si>
  <si>
    <t>5</t>
  </si>
  <si>
    <t>3</t>
  </si>
  <si>
    <t>7</t>
  </si>
  <si>
    <t>Приложение №1</t>
  </si>
  <si>
    <t>к постановлению администрации</t>
  </si>
  <si>
    <t>Петушинского района</t>
  </si>
  <si>
    <t>Приложение №2</t>
  </si>
  <si>
    <t>Приложение №3</t>
  </si>
  <si>
    <t>Приложение №4</t>
  </si>
  <si>
    <t>Приложение №5</t>
  </si>
  <si>
    <t>от 19.01.2021 № 86</t>
  </si>
  <si>
    <t>Ресурсное обеспечение реализации краткосрочного плана реализации региональной программы капитального ремонта общего имущества в многоквартирных домах на территории Петушинского района на 2020 - 2022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</si>
</sst>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2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4" applyFont="1" applyBorder="1" applyAlignment="1">
      <alignment horizontal="center" vertical="center"/>
    </xf>
    <xf numFmtId="1" fontId="2" fillId="0" borderId="1" xfId="4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5" fillId="0" borderId="1" xfId="5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/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2" fillId="0" borderId="9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3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textRotation="90" wrapText="1"/>
    </xf>
    <xf numFmtId="0" fontId="2" fillId="0" borderId="1" xfId="1" applyNumberFormat="1" applyFont="1" applyFill="1" applyBorder="1" applyAlignment="1">
      <alignment horizontal="right" vertical="center" textRotation="90" wrapText="1"/>
    </xf>
    <xf numFmtId="0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textRotation="90" wrapText="1"/>
    </xf>
    <xf numFmtId="0" fontId="2" fillId="0" borderId="3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4" fillId="0" borderId="0" xfId="2" applyFont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2" fontId="2" fillId="0" borderId="4" xfId="3" applyNumberFormat="1" applyFont="1" applyFill="1" applyBorder="1" applyAlignment="1">
      <alignment horizontal="center" vertical="center" textRotation="90" wrapText="1"/>
    </xf>
    <xf numFmtId="2" fontId="2" fillId="0" borderId="8" xfId="3" applyNumberFormat="1" applyFont="1" applyFill="1" applyBorder="1" applyAlignment="1">
      <alignment horizontal="center" vertical="center" textRotation="90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2" fontId="2" fillId="0" borderId="4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4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textRotation="90" wrapText="1"/>
    </xf>
    <xf numFmtId="0" fontId="2" fillId="0" borderId="5" xfId="4" applyFont="1" applyBorder="1" applyAlignment="1">
      <alignment vertical="center" wrapText="1"/>
    </xf>
    <xf numFmtId="0" fontId="2" fillId="0" borderId="8" xfId="4" applyFont="1" applyBorder="1" applyAlignment="1">
      <alignment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vertical="center" wrapText="1"/>
    </xf>
    <xf numFmtId="0" fontId="2" fillId="0" borderId="1" xfId="4" applyFont="1" applyBorder="1" applyAlignment="1">
      <alignment vertical="center"/>
    </xf>
    <xf numFmtId="0" fontId="2" fillId="0" borderId="1" xfId="4" applyFont="1" applyBorder="1" applyAlignment="1">
      <alignment horizontal="center" vertical="center" textRotation="90" wrapText="1"/>
    </xf>
    <xf numFmtId="0" fontId="2" fillId="0" borderId="1" xfId="4" applyFont="1" applyBorder="1" applyAlignment="1">
      <alignment horizontal="center" textRotation="90" wrapText="1"/>
    </xf>
    <xf numFmtId="0" fontId="2" fillId="0" borderId="1" xfId="4" applyFont="1" applyBorder="1" applyAlignment="1">
      <alignment horizontal="center" wrapText="1"/>
    </xf>
    <xf numFmtId="0" fontId="2" fillId="0" borderId="8" xfId="4" applyFont="1" applyBorder="1" applyAlignment="1">
      <alignment horizontal="center" vertical="center"/>
    </xf>
    <xf numFmtId="0" fontId="2" fillId="0" borderId="8" xfId="4" applyFont="1" applyBorder="1" applyAlignment="1">
      <alignment vertical="center" wrapText="1"/>
    </xf>
    <xf numFmtId="0" fontId="2" fillId="0" borderId="4" xfId="4" applyFont="1" applyBorder="1" applyAlignment="1">
      <alignment horizontal="center" textRotation="90" wrapText="1"/>
    </xf>
    <xf numFmtId="0" fontId="2" fillId="0" borderId="5" xfId="4" applyFont="1" applyBorder="1" applyAlignment="1">
      <alignment horizontal="center" wrapText="1"/>
    </xf>
    <xf numFmtId="0" fontId="2" fillId="0" borderId="8" xfId="4" applyFont="1" applyBorder="1" applyAlignment="1">
      <alignment horizontal="center" wrapText="1"/>
    </xf>
    <xf numFmtId="0" fontId="2" fillId="0" borderId="5" xfId="4" applyFont="1" applyBorder="1" applyAlignment="1">
      <alignment horizontal="center" textRotation="90" wrapText="1"/>
    </xf>
    <xf numFmtId="0" fontId="2" fillId="0" borderId="8" xfId="4" applyFont="1" applyBorder="1" applyAlignment="1">
      <alignment horizontal="center" textRotation="90" wrapText="1"/>
    </xf>
  </cellXfs>
  <cellStyles count="6">
    <cellStyle name="Обычный" xfId="0" builtinId="0"/>
    <cellStyle name="Обычный 11" xfId="3"/>
    <cellStyle name="Обычный 2" xfId="1"/>
    <cellStyle name="Обычный 2 8" xfId="4"/>
    <cellStyle name="Обычный 4 2 2 2" xfId="2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1"/>
  <sheetViews>
    <sheetView tabSelected="1" topLeftCell="T1" zoomScale="70" zoomScaleNormal="70" workbookViewId="0">
      <selection activeCell="AD5" sqref="AD5"/>
    </sheetView>
  </sheetViews>
  <sheetFormatPr defaultRowHeight="15" x14ac:dyDescent="0.25"/>
  <cols>
    <col min="1" max="1" width="15.42578125" style="35" bestFit="1" customWidth="1"/>
    <col min="2" max="2" width="73.5703125" style="35" customWidth="1"/>
    <col min="3" max="3" width="26.7109375" style="35" customWidth="1"/>
    <col min="4" max="4" width="21.5703125" style="35" customWidth="1"/>
    <col min="5" max="5" width="18" style="35" customWidth="1"/>
    <col min="6" max="6" width="21.7109375" style="35" customWidth="1"/>
    <col min="7" max="7" width="19.28515625" style="35" customWidth="1"/>
    <col min="8" max="8" width="22.42578125" style="35" customWidth="1"/>
    <col min="9" max="9" width="12.7109375" style="35" customWidth="1"/>
    <col min="10" max="10" width="11.140625" style="35" customWidth="1"/>
    <col min="11" max="11" width="19.42578125" style="35" customWidth="1"/>
    <col min="12" max="12" width="15" style="35" customWidth="1"/>
    <col min="13" max="13" width="25.140625" style="35" customWidth="1"/>
    <col min="14" max="14" width="19.42578125" style="35" bestFit="1" customWidth="1"/>
    <col min="15" max="15" width="22.140625" style="35" customWidth="1"/>
    <col min="16" max="16" width="13.5703125" style="35" customWidth="1"/>
    <col min="17" max="17" width="20.42578125" style="35" customWidth="1"/>
    <col min="18" max="18" width="13.140625" style="35" customWidth="1"/>
    <col min="19" max="19" width="24.5703125" style="35" customWidth="1"/>
    <col min="20" max="20" width="19.42578125" style="35" customWidth="1"/>
    <col min="21" max="21" width="27.28515625" style="35" customWidth="1"/>
    <col min="22" max="22" width="12" style="35" customWidth="1"/>
    <col min="23" max="24" width="19.42578125" style="35" bestFit="1" customWidth="1"/>
    <col min="25" max="25" width="17.28515625" style="35" customWidth="1"/>
    <col min="26" max="27" width="19.42578125" style="35" bestFit="1" customWidth="1"/>
    <col min="28" max="29" width="21.42578125" style="35" customWidth="1"/>
    <col min="30" max="30" width="15" style="35" customWidth="1"/>
    <col min="31" max="31" width="11.85546875" style="35" customWidth="1"/>
    <col min="32" max="32" width="22" style="35" bestFit="1" customWidth="1"/>
    <col min="33" max="33" width="9.42578125" style="35" bestFit="1" customWidth="1"/>
  </cols>
  <sheetData>
    <row r="1" spans="1:33" ht="20.25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52" t="s">
        <v>192</v>
      </c>
      <c r="AE1" s="52"/>
      <c r="AF1" s="52"/>
      <c r="AG1" s="52"/>
    </row>
    <row r="2" spans="1:33" ht="20.25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52" t="s">
        <v>193</v>
      </c>
      <c r="AE2" s="52"/>
      <c r="AF2" s="52"/>
      <c r="AG2" s="52"/>
    </row>
    <row r="3" spans="1:33" ht="20.25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52" t="s">
        <v>194</v>
      </c>
      <c r="AE3" s="52"/>
      <c r="AF3" s="52"/>
      <c r="AG3" s="52"/>
    </row>
    <row r="4" spans="1:33" ht="20.25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52" t="s">
        <v>199</v>
      </c>
      <c r="AE4" s="52"/>
      <c r="AF4" s="52"/>
      <c r="AG4" s="52"/>
    </row>
    <row r="5" spans="1:33" ht="20.25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 s="49"/>
      <c r="AE5" s="49"/>
      <c r="AF5" s="49"/>
      <c r="AG5" s="49"/>
    </row>
    <row r="6" spans="1:33" ht="18.75" x14ac:dyDescent="0.25">
      <c r="A6" s="55" t="s">
        <v>0</v>
      </c>
      <c r="B6" s="55" t="s">
        <v>1</v>
      </c>
      <c r="C6" s="57" t="s">
        <v>2</v>
      </c>
      <c r="D6" s="55" t="s">
        <v>34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8" t="s">
        <v>3</v>
      </c>
      <c r="U6" s="58"/>
      <c r="V6" s="58"/>
      <c r="W6" s="58"/>
      <c r="X6" s="58"/>
      <c r="Y6" s="58"/>
      <c r="Z6" s="58"/>
      <c r="AA6" s="58"/>
      <c r="AB6" s="58"/>
      <c r="AC6" s="58"/>
      <c r="AD6" s="58"/>
      <c r="AE6" s="60" t="s">
        <v>4</v>
      </c>
      <c r="AF6" s="60" t="s">
        <v>5</v>
      </c>
      <c r="AG6" s="60" t="s">
        <v>6</v>
      </c>
    </row>
    <row r="7" spans="1:33" ht="18.75" x14ac:dyDescent="0.25">
      <c r="A7" s="55"/>
      <c r="B7" s="55"/>
      <c r="C7" s="57"/>
      <c r="D7" s="55" t="s">
        <v>7</v>
      </c>
      <c r="E7" s="55"/>
      <c r="F7" s="55"/>
      <c r="G7" s="55"/>
      <c r="H7" s="55"/>
      <c r="I7" s="55"/>
      <c r="J7" s="55" t="s">
        <v>8</v>
      </c>
      <c r="K7" s="55"/>
      <c r="L7" s="55" t="s">
        <v>9</v>
      </c>
      <c r="M7" s="55"/>
      <c r="N7" s="55" t="s">
        <v>10</v>
      </c>
      <c r="O7" s="55"/>
      <c r="P7" s="55" t="s">
        <v>11</v>
      </c>
      <c r="Q7" s="55"/>
      <c r="R7" s="55" t="s">
        <v>12</v>
      </c>
      <c r="S7" s="55"/>
      <c r="T7" s="59" t="s">
        <v>13</v>
      </c>
      <c r="U7" s="59" t="s">
        <v>14</v>
      </c>
      <c r="V7" s="59" t="s">
        <v>15</v>
      </c>
      <c r="W7" s="59" t="s">
        <v>16</v>
      </c>
      <c r="X7" s="59" t="s">
        <v>17</v>
      </c>
      <c r="Y7" s="59" t="s">
        <v>18</v>
      </c>
      <c r="Z7" s="59" t="s">
        <v>19</v>
      </c>
      <c r="AA7" s="59" t="s">
        <v>20</v>
      </c>
      <c r="AB7" s="59" t="s">
        <v>21</v>
      </c>
      <c r="AC7" s="61" t="s">
        <v>22</v>
      </c>
      <c r="AD7" s="59" t="s">
        <v>23</v>
      </c>
      <c r="AE7" s="60"/>
      <c r="AF7" s="60"/>
      <c r="AG7" s="60"/>
    </row>
    <row r="8" spans="1:33" x14ac:dyDescent="0.25">
      <c r="A8" s="55"/>
      <c r="B8" s="55"/>
      <c r="C8" s="57"/>
      <c r="D8" s="60" t="s">
        <v>24</v>
      </c>
      <c r="E8" s="60" t="s">
        <v>25</v>
      </c>
      <c r="F8" s="60" t="s">
        <v>26</v>
      </c>
      <c r="G8" s="60" t="s">
        <v>27</v>
      </c>
      <c r="H8" s="60" t="s">
        <v>28</v>
      </c>
      <c r="I8" s="60" t="s">
        <v>29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9"/>
      <c r="U8" s="59"/>
      <c r="V8" s="59"/>
      <c r="W8" s="59"/>
      <c r="X8" s="59"/>
      <c r="Y8" s="59"/>
      <c r="Z8" s="59"/>
      <c r="AA8" s="59"/>
      <c r="AB8" s="59"/>
      <c r="AC8" s="61"/>
      <c r="AD8" s="59"/>
      <c r="AE8" s="60"/>
      <c r="AF8" s="60"/>
      <c r="AG8" s="60"/>
    </row>
    <row r="9" spans="1:33" x14ac:dyDescent="0.25">
      <c r="A9" s="55"/>
      <c r="B9" s="55"/>
      <c r="C9" s="57"/>
      <c r="D9" s="60"/>
      <c r="E9" s="60"/>
      <c r="F9" s="60"/>
      <c r="G9" s="60"/>
      <c r="H9" s="60"/>
      <c r="I9" s="60"/>
      <c r="J9" s="55"/>
      <c r="K9" s="55"/>
      <c r="L9" s="55"/>
      <c r="M9" s="55"/>
      <c r="N9" s="55"/>
      <c r="O9" s="55"/>
      <c r="P9" s="55"/>
      <c r="Q9" s="55"/>
      <c r="R9" s="55"/>
      <c r="S9" s="55"/>
      <c r="T9" s="59"/>
      <c r="U9" s="59"/>
      <c r="V9" s="59"/>
      <c r="W9" s="59"/>
      <c r="X9" s="59"/>
      <c r="Y9" s="59"/>
      <c r="Z9" s="59"/>
      <c r="AA9" s="59"/>
      <c r="AB9" s="59"/>
      <c r="AC9" s="61"/>
      <c r="AD9" s="59"/>
      <c r="AE9" s="60"/>
      <c r="AF9" s="60"/>
      <c r="AG9" s="60"/>
    </row>
    <row r="10" spans="1:33" x14ac:dyDescent="0.25">
      <c r="A10" s="55"/>
      <c r="B10" s="55"/>
      <c r="C10" s="57"/>
      <c r="D10" s="60"/>
      <c r="E10" s="60"/>
      <c r="F10" s="60"/>
      <c r="G10" s="60"/>
      <c r="H10" s="60"/>
      <c r="I10" s="60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9"/>
      <c r="U10" s="59"/>
      <c r="V10" s="59"/>
      <c r="W10" s="59"/>
      <c r="X10" s="59"/>
      <c r="Y10" s="59"/>
      <c r="Z10" s="59"/>
      <c r="AA10" s="59"/>
      <c r="AB10" s="59"/>
      <c r="AC10" s="61"/>
      <c r="AD10" s="59"/>
      <c r="AE10" s="60"/>
      <c r="AF10" s="60"/>
      <c r="AG10" s="60"/>
    </row>
    <row r="11" spans="1:33" x14ac:dyDescent="0.25">
      <c r="A11" s="55"/>
      <c r="B11" s="55"/>
      <c r="C11" s="57"/>
      <c r="D11" s="60"/>
      <c r="E11" s="60"/>
      <c r="F11" s="60"/>
      <c r="G11" s="60"/>
      <c r="H11" s="60"/>
      <c r="I11" s="60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9"/>
      <c r="U11" s="59"/>
      <c r="V11" s="59"/>
      <c r="W11" s="59"/>
      <c r="X11" s="59"/>
      <c r="Y11" s="59"/>
      <c r="Z11" s="59"/>
      <c r="AA11" s="59"/>
      <c r="AB11" s="59"/>
      <c r="AC11" s="61"/>
      <c r="AD11" s="59"/>
      <c r="AE11" s="60"/>
      <c r="AF11" s="60"/>
      <c r="AG11" s="60"/>
    </row>
    <row r="12" spans="1:33" ht="18.75" x14ac:dyDescent="0.25">
      <c r="A12" s="56"/>
      <c r="B12" s="56"/>
      <c r="C12" s="29" t="s">
        <v>30</v>
      </c>
      <c r="D12" s="29" t="s">
        <v>30</v>
      </c>
      <c r="E12" s="29" t="s">
        <v>30</v>
      </c>
      <c r="F12" s="29" t="s">
        <v>30</v>
      </c>
      <c r="G12" s="29" t="s">
        <v>30</v>
      </c>
      <c r="H12" s="29" t="s">
        <v>30</v>
      </c>
      <c r="I12" s="29" t="s">
        <v>30</v>
      </c>
      <c r="J12" s="2" t="s">
        <v>31</v>
      </c>
      <c r="K12" s="27" t="s">
        <v>30</v>
      </c>
      <c r="L12" s="27" t="s">
        <v>32</v>
      </c>
      <c r="M12" s="27" t="s">
        <v>30</v>
      </c>
      <c r="N12" s="27" t="s">
        <v>32</v>
      </c>
      <c r="O12" s="27" t="s">
        <v>30</v>
      </c>
      <c r="P12" s="27" t="s">
        <v>32</v>
      </c>
      <c r="Q12" s="27" t="s">
        <v>30</v>
      </c>
      <c r="R12" s="27" t="s">
        <v>33</v>
      </c>
      <c r="S12" s="27" t="s">
        <v>30</v>
      </c>
      <c r="T12" s="27" t="s">
        <v>30</v>
      </c>
      <c r="U12" s="30" t="s">
        <v>30</v>
      </c>
      <c r="V12" s="27" t="s">
        <v>30</v>
      </c>
      <c r="W12" s="27" t="s">
        <v>30</v>
      </c>
      <c r="X12" s="29" t="s">
        <v>30</v>
      </c>
      <c r="Y12" s="27" t="s">
        <v>30</v>
      </c>
      <c r="Z12" s="27" t="s">
        <v>30</v>
      </c>
      <c r="AA12" s="27" t="s">
        <v>30</v>
      </c>
      <c r="AB12" s="27" t="s">
        <v>30</v>
      </c>
      <c r="AC12" s="29" t="s">
        <v>30</v>
      </c>
      <c r="AD12" s="27" t="s">
        <v>30</v>
      </c>
      <c r="AE12" s="60"/>
      <c r="AF12" s="60"/>
      <c r="AG12" s="60"/>
    </row>
    <row r="13" spans="1:33" ht="18.75" x14ac:dyDescent="0.2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7">
        <v>20</v>
      </c>
      <c r="U13" s="27">
        <v>21</v>
      </c>
      <c r="V13" s="27">
        <v>22</v>
      </c>
      <c r="W13" s="27">
        <v>23</v>
      </c>
      <c r="X13" s="27">
        <v>24</v>
      </c>
      <c r="Y13" s="27">
        <v>25</v>
      </c>
      <c r="Z13" s="27">
        <v>26</v>
      </c>
      <c r="AA13" s="27">
        <v>27</v>
      </c>
      <c r="AB13" s="27">
        <v>28</v>
      </c>
      <c r="AC13" s="27">
        <v>29</v>
      </c>
      <c r="AD13" s="27">
        <v>30</v>
      </c>
      <c r="AE13" s="27">
        <v>31</v>
      </c>
      <c r="AF13" s="27">
        <v>32</v>
      </c>
      <c r="AG13" s="27">
        <v>33</v>
      </c>
    </row>
    <row r="14" spans="1:33" ht="18.75" x14ac:dyDescent="0.3">
      <c r="A14" s="53" t="s">
        <v>143</v>
      </c>
      <c r="B14" s="54"/>
      <c r="C14" s="10">
        <f t="shared" ref="C14:AD14" si="0">C15+C17+C21+C28+C34+C37+C48</f>
        <v>62779196.840000004</v>
      </c>
      <c r="D14" s="10">
        <f t="shared" si="0"/>
        <v>1437457.5</v>
      </c>
      <c r="E14" s="10">
        <f t="shared" si="0"/>
        <v>2014834.1</v>
      </c>
      <c r="F14" s="10">
        <f t="shared" si="0"/>
        <v>11404692.459999999</v>
      </c>
      <c r="G14" s="10">
        <f t="shared" si="0"/>
        <v>1363600.3900000001</v>
      </c>
      <c r="H14" s="10">
        <f t="shared" si="0"/>
        <v>618954.18000000005</v>
      </c>
      <c r="I14" s="10">
        <f t="shared" si="0"/>
        <v>0</v>
      </c>
      <c r="J14" s="10">
        <f t="shared" si="0"/>
        <v>0</v>
      </c>
      <c r="K14" s="10">
        <f t="shared" si="0"/>
        <v>0</v>
      </c>
      <c r="L14" s="10">
        <f t="shared" si="0"/>
        <v>10701.289999999999</v>
      </c>
      <c r="M14" s="10">
        <f t="shared" si="0"/>
        <v>40241233.590000004</v>
      </c>
      <c r="N14" s="10">
        <f t="shared" si="0"/>
        <v>0</v>
      </c>
      <c r="O14" s="10">
        <f t="shared" si="0"/>
        <v>0</v>
      </c>
      <c r="P14" s="10">
        <f t="shared" si="0"/>
        <v>858.98</v>
      </c>
      <c r="Q14" s="10">
        <f t="shared" si="0"/>
        <v>3617645.64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f t="shared" si="0"/>
        <v>0</v>
      </c>
      <c r="X14" s="10">
        <f t="shared" si="0"/>
        <v>0</v>
      </c>
      <c r="Y14" s="10">
        <f t="shared" si="0"/>
        <v>0</v>
      </c>
      <c r="Z14" s="10">
        <f t="shared" si="0"/>
        <v>0</v>
      </c>
      <c r="AA14" s="10">
        <f t="shared" si="0"/>
        <v>0</v>
      </c>
      <c r="AB14" s="10">
        <f t="shared" si="0"/>
        <v>821402.91</v>
      </c>
      <c r="AC14" s="10">
        <f t="shared" si="0"/>
        <v>1259376.07</v>
      </c>
      <c r="AD14" s="10">
        <f t="shared" si="0"/>
        <v>0</v>
      </c>
      <c r="AE14" s="28" t="s">
        <v>79</v>
      </c>
      <c r="AF14" s="28" t="s">
        <v>79</v>
      </c>
      <c r="AG14" s="12" t="s">
        <v>79</v>
      </c>
    </row>
    <row r="15" spans="1:33" ht="18.75" x14ac:dyDescent="0.3">
      <c r="A15" s="15" t="s">
        <v>78</v>
      </c>
      <c r="B15" s="17"/>
      <c r="C15" s="10">
        <f>C16</f>
        <v>4281723.32</v>
      </c>
      <c r="D15" s="10">
        <f t="shared" ref="D15:AD15" si="1">D16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1">
        <f t="shared" si="1"/>
        <v>0</v>
      </c>
      <c r="K15" s="10">
        <f t="shared" si="1"/>
        <v>0</v>
      </c>
      <c r="L15" s="10">
        <f t="shared" si="1"/>
        <v>965.75</v>
      </c>
      <c r="M15" s="10">
        <f t="shared" si="1"/>
        <v>4066944.18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57038.89</v>
      </c>
      <c r="AC15" s="10">
        <f t="shared" si="1"/>
        <v>157740.25</v>
      </c>
      <c r="AD15" s="10">
        <f t="shared" si="1"/>
        <v>0</v>
      </c>
      <c r="AE15" s="28" t="s">
        <v>79</v>
      </c>
      <c r="AF15" s="28" t="s">
        <v>79</v>
      </c>
      <c r="AG15" s="12" t="s">
        <v>79</v>
      </c>
    </row>
    <row r="16" spans="1:33" ht="18.75" x14ac:dyDescent="0.3">
      <c r="A16" s="18">
        <v>1</v>
      </c>
      <c r="B16" s="15" t="s">
        <v>80</v>
      </c>
      <c r="C16" s="10">
        <v>4281723.32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v>0</v>
      </c>
      <c r="K16" s="10">
        <v>0</v>
      </c>
      <c r="L16" s="10">
        <v>965.75</v>
      </c>
      <c r="M16" s="10">
        <v>4066944.18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57038.89</v>
      </c>
      <c r="AC16" s="10">
        <v>157740.25</v>
      </c>
      <c r="AD16" s="10">
        <v>0</v>
      </c>
      <c r="AE16" s="13">
        <v>2020</v>
      </c>
      <c r="AF16" s="13">
        <v>2020</v>
      </c>
      <c r="AG16" s="14">
        <v>2020</v>
      </c>
    </row>
    <row r="17" spans="1:33" ht="18.75" x14ac:dyDescent="0.3">
      <c r="A17" s="15" t="s">
        <v>81</v>
      </c>
      <c r="B17" s="15"/>
      <c r="C17" s="10">
        <f>SUM(C18:C20)</f>
        <v>2517552.7799999993</v>
      </c>
      <c r="D17" s="10">
        <f t="shared" ref="D17:AD17" si="2">SUM(D18:D20)</f>
        <v>269270.51</v>
      </c>
      <c r="E17" s="10">
        <f t="shared" si="2"/>
        <v>204291.73</v>
      </c>
      <c r="F17" s="10">
        <f t="shared" si="2"/>
        <v>1350679.88</v>
      </c>
      <c r="G17" s="10">
        <f t="shared" si="2"/>
        <v>377296.73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  <c r="S17" s="10">
        <f t="shared" si="2"/>
        <v>0</v>
      </c>
      <c r="T17" s="10">
        <f t="shared" si="2"/>
        <v>0</v>
      </c>
      <c r="U17" s="10">
        <f t="shared" si="2"/>
        <v>0</v>
      </c>
      <c r="V17" s="10">
        <f t="shared" si="2"/>
        <v>0</v>
      </c>
      <c r="W17" s="10">
        <f t="shared" si="2"/>
        <v>0</v>
      </c>
      <c r="X17" s="10">
        <f t="shared" si="2"/>
        <v>0</v>
      </c>
      <c r="Y17" s="10">
        <f t="shared" si="2"/>
        <v>0</v>
      </c>
      <c r="Z17" s="10">
        <f t="shared" si="2"/>
        <v>0</v>
      </c>
      <c r="AA17" s="10">
        <f t="shared" si="2"/>
        <v>0</v>
      </c>
      <c r="AB17" s="10">
        <f t="shared" si="2"/>
        <v>33023.08</v>
      </c>
      <c r="AC17" s="10">
        <f t="shared" si="2"/>
        <v>282990.84999999998</v>
      </c>
      <c r="AD17" s="10">
        <f t="shared" si="2"/>
        <v>0</v>
      </c>
      <c r="AE17" s="28" t="s">
        <v>79</v>
      </c>
      <c r="AF17" s="28" t="s">
        <v>79</v>
      </c>
      <c r="AG17" s="12" t="s">
        <v>79</v>
      </c>
    </row>
    <row r="18" spans="1:33" ht="18.75" x14ac:dyDescent="0.3">
      <c r="A18" s="18">
        <v>1</v>
      </c>
      <c r="B18" s="15" t="s">
        <v>82</v>
      </c>
      <c r="C18" s="10">
        <v>158769.03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158769.03</v>
      </c>
      <c r="AD18" s="10">
        <v>0</v>
      </c>
      <c r="AE18" s="13">
        <v>2020</v>
      </c>
      <c r="AF18" s="13" t="s">
        <v>84</v>
      </c>
      <c r="AG18" s="14" t="s">
        <v>84</v>
      </c>
    </row>
    <row r="19" spans="1:33" ht="18.75" x14ac:dyDescent="0.3">
      <c r="A19" s="18">
        <v>2</v>
      </c>
      <c r="B19" s="15" t="s">
        <v>83</v>
      </c>
      <c r="C19" s="10">
        <v>2234561.9299999997</v>
      </c>
      <c r="D19" s="10">
        <v>269270.51</v>
      </c>
      <c r="E19" s="10">
        <v>204291.73</v>
      </c>
      <c r="F19" s="10">
        <v>1350679.88</v>
      </c>
      <c r="G19" s="10">
        <v>377296.73</v>
      </c>
      <c r="H19" s="10">
        <v>0</v>
      </c>
      <c r="I19" s="10">
        <v>0</v>
      </c>
      <c r="J19" s="11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33023.08</v>
      </c>
      <c r="AC19" s="10">
        <v>0</v>
      </c>
      <c r="AD19" s="10">
        <v>0</v>
      </c>
      <c r="AE19" s="13" t="s">
        <v>84</v>
      </c>
      <c r="AF19" s="13">
        <v>2020</v>
      </c>
      <c r="AG19" s="14">
        <v>2020</v>
      </c>
    </row>
    <row r="20" spans="1:33" ht="18.75" x14ac:dyDescent="0.3">
      <c r="A20" s="18">
        <v>3</v>
      </c>
      <c r="B20" s="15" t="s">
        <v>86</v>
      </c>
      <c r="C20" s="10">
        <v>124221.82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124221.82</v>
      </c>
      <c r="AD20" s="10">
        <v>0</v>
      </c>
      <c r="AE20" s="13">
        <v>2020</v>
      </c>
      <c r="AF20" s="13" t="s">
        <v>84</v>
      </c>
      <c r="AG20" s="14" t="s">
        <v>84</v>
      </c>
    </row>
    <row r="21" spans="1:33" ht="18.75" x14ac:dyDescent="0.3">
      <c r="A21" s="15" t="s">
        <v>87</v>
      </c>
      <c r="B21" s="15"/>
      <c r="C21" s="10">
        <f t="shared" ref="C21:AD21" si="3">SUM(C22:C27)</f>
        <v>19738892.760000002</v>
      </c>
      <c r="D21" s="10">
        <f t="shared" si="3"/>
        <v>1000351.54</v>
      </c>
      <c r="E21" s="10">
        <f t="shared" si="3"/>
        <v>1810542.37</v>
      </c>
      <c r="F21" s="10">
        <f t="shared" si="3"/>
        <v>9395223.0500000007</v>
      </c>
      <c r="G21" s="10">
        <f t="shared" si="3"/>
        <v>986303.66</v>
      </c>
      <c r="H21" s="10">
        <f t="shared" si="3"/>
        <v>0</v>
      </c>
      <c r="I21" s="10">
        <f t="shared" si="3"/>
        <v>0</v>
      </c>
      <c r="J21" s="11">
        <f t="shared" si="3"/>
        <v>0</v>
      </c>
      <c r="K21" s="10">
        <f t="shared" si="3"/>
        <v>0</v>
      </c>
      <c r="L21" s="10">
        <f t="shared" si="3"/>
        <v>619</v>
      </c>
      <c r="M21" s="10">
        <f t="shared" si="3"/>
        <v>2465528.8199999998</v>
      </c>
      <c r="N21" s="10">
        <f t="shared" si="3"/>
        <v>0</v>
      </c>
      <c r="O21" s="10">
        <f t="shared" si="3"/>
        <v>0</v>
      </c>
      <c r="P21" s="10">
        <f t="shared" si="3"/>
        <v>858.98</v>
      </c>
      <c r="Q21" s="10">
        <f t="shared" si="3"/>
        <v>3617645.64</v>
      </c>
      <c r="R21" s="10">
        <f t="shared" si="3"/>
        <v>0</v>
      </c>
      <c r="S21" s="10">
        <f t="shared" si="3"/>
        <v>0</v>
      </c>
      <c r="T21" s="10">
        <f t="shared" si="3"/>
        <v>0</v>
      </c>
      <c r="U21" s="10">
        <f t="shared" si="3"/>
        <v>0</v>
      </c>
      <c r="V21" s="10">
        <f t="shared" si="3"/>
        <v>0</v>
      </c>
      <c r="W21" s="10">
        <f t="shared" si="3"/>
        <v>0</v>
      </c>
      <c r="X21" s="10">
        <f t="shared" si="3"/>
        <v>0</v>
      </c>
      <c r="Y21" s="10">
        <f t="shared" si="3"/>
        <v>0</v>
      </c>
      <c r="Z21" s="10">
        <f t="shared" si="3"/>
        <v>0</v>
      </c>
      <c r="AA21" s="10">
        <f t="shared" si="3"/>
        <v>0</v>
      </c>
      <c r="AB21" s="10">
        <f t="shared" si="3"/>
        <v>250119.41999999998</v>
      </c>
      <c r="AC21" s="10">
        <f t="shared" si="3"/>
        <v>213178.26</v>
      </c>
      <c r="AD21" s="10">
        <f t="shared" si="3"/>
        <v>0</v>
      </c>
      <c r="AE21" s="28" t="s">
        <v>79</v>
      </c>
      <c r="AF21" s="28" t="s">
        <v>79</v>
      </c>
      <c r="AG21" s="12" t="s">
        <v>79</v>
      </c>
    </row>
    <row r="22" spans="1:33" ht="18.75" x14ac:dyDescent="0.3">
      <c r="A22" s="18">
        <v>1</v>
      </c>
      <c r="B22" s="15" t="s">
        <v>88</v>
      </c>
      <c r="C22" s="10">
        <v>106790.64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106790.64</v>
      </c>
      <c r="AD22" s="10">
        <v>0</v>
      </c>
      <c r="AE22" s="13">
        <v>2020</v>
      </c>
      <c r="AF22" s="13" t="s">
        <v>84</v>
      </c>
      <c r="AG22" s="14" t="s">
        <v>84</v>
      </c>
    </row>
    <row r="23" spans="1:33" ht="18.75" x14ac:dyDescent="0.3">
      <c r="A23" s="18">
        <v>2</v>
      </c>
      <c r="B23" s="15" t="s">
        <v>89</v>
      </c>
      <c r="C23" s="10">
        <v>2608899.37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</v>
      </c>
      <c r="K23" s="10">
        <v>0</v>
      </c>
      <c r="L23" s="10">
        <v>619</v>
      </c>
      <c r="M23" s="10">
        <v>2465528.8199999998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36982.93</v>
      </c>
      <c r="AC23" s="10">
        <v>106387.62</v>
      </c>
      <c r="AD23" s="10">
        <v>0</v>
      </c>
      <c r="AE23" s="13">
        <v>2020</v>
      </c>
      <c r="AF23" s="13">
        <v>2020</v>
      </c>
      <c r="AG23" s="14">
        <v>2020</v>
      </c>
    </row>
    <row r="24" spans="1:33" ht="18.75" x14ac:dyDescent="0.3">
      <c r="A24" s="18">
        <v>3</v>
      </c>
      <c r="B24" s="15" t="s">
        <v>90</v>
      </c>
      <c r="C24" s="10">
        <v>5055398.59</v>
      </c>
      <c r="D24" s="10">
        <v>420192.57</v>
      </c>
      <c r="E24" s="10">
        <v>698894.43</v>
      </c>
      <c r="F24" s="10">
        <v>3335941.54</v>
      </c>
      <c r="G24" s="10">
        <v>526027.78</v>
      </c>
      <c r="H24" s="10">
        <v>0</v>
      </c>
      <c r="I24" s="10">
        <v>0</v>
      </c>
      <c r="J24" s="11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74342.27</v>
      </c>
      <c r="AC24" s="10">
        <v>0</v>
      </c>
      <c r="AD24" s="10">
        <v>0</v>
      </c>
      <c r="AE24" s="13" t="s">
        <v>84</v>
      </c>
      <c r="AF24" s="13">
        <v>2020</v>
      </c>
      <c r="AG24" s="14">
        <v>2020</v>
      </c>
    </row>
    <row r="25" spans="1:33" ht="18.75" x14ac:dyDescent="0.3">
      <c r="A25" s="18">
        <v>4</v>
      </c>
      <c r="B25" s="15" t="s">
        <v>91</v>
      </c>
      <c r="C25" s="10">
        <v>5685725.29</v>
      </c>
      <c r="D25" s="10">
        <v>580158.97</v>
      </c>
      <c r="E25" s="10">
        <v>1111647.94</v>
      </c>
      <c r="F25" s="10">
        <v>3450030.95</v>
      </c>
      <c r="G25" s="10">
        <v>460275.88</v>
      </c>
      <c r="H25" s="10">
        <v>0</v>
      </c>
      <c r="I25" s="10">
        <v>0</v>
      </c>
      <c r="J25" s="11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83611.55</v>
      </c>
      <c r="AC25" s="10">
        <v>0</v>
      </c>
      <c r="AD25" s="10">
        <v>0</v>
      </c>
      <c r="AE25" s="13" t="s">
        <v>84</v>
      </c>
      <c r="AF25" s="13">
        <v>2020</v>
      </c>
      <c r="AG25" s="14">
        <v>2020</v>
      </c>
    </row>
    <row r="26" spans="1:33" ht="18.75" x14ac:dyDescent="0.3">
      <c r="A26" s="18">
        <v>5</v>
      </c>
      <c r="B26" s="15" t="s">
        <v>92</v>
      </c>
      <c r="C26" s="10">
        <v>2648193.62</v>
      </c>
      <c r="D26" s="10">
        <v>0</v>
      </c>
      <c r="E26" s="10">
        <v>0</v>
      </c>
      <c r="F26" s="10">
        <v>2609250.56</v>
      </c>
      <c r="G26" s="10">
        <v>0</v>
      </c>
      <c r="H26" s="10">
        <v>0</v>
      </c>
      <c r="I26" s="10">
        <v>0</v>
      </c>
      <c r="J26" s="11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38943.06</v>
      </c>
      <c r="AC26" s="10">
        <v>0</v>
      </c>
      <c r="AD26" s="10">
        <v>0</v>
      </c>
      <c r="AE26" s="13" t="s">
        <v>84</v>
      </c>
      <c r="AF26" s="13">
        <v>2020</v>
      </c>
      <c r="AG26" s="14">
        <v>2020</v>
      </c>
    </row>
    <row r="27" spans="1:33" ht="18.75" x14ac:dyDescent="0.3">
      <c r="A27" s="18">
        <v>6</v>
      </c>
      <c r="B27" s="15" t="s">
        <v>94</v>
      </c>
      <c r="C27" s="10">
        <v>3633885.25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858.98</v>
      </c>
      <c r="Q27" s="10">
        <v>3617645.64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16239.61</v>
      </c>
      <c r="AC27" s="10">
        <v>0</v>
      </c>
      <c r="AD27" s="10">
        <v>0</v>
      </c>
      <c r="AE27" s="13" t="s">
        <v>84</v>
      </c>
      <c r="AF27" s="13">
        <v>2020</v>
      </c>
      <c r="AG27" s="14">
        <v>2020</v>
      </c>
    </row>
    <row r="28" spans="1:33" ht="18.75" x14ac:dyDescent="0.3">
      <c r="A28" s="15" t="s">
        <v>95</v>
      </c>
      <c r="B28" s="15"/>
      <c r="C28" s="10">
        <f>SUM(C29:C33)</f>
        <v>9403284.9900000002</v>
      </c>
      <c r="D28" s="10">
        <f t="shared" ref="D28:AD28" si="4">SUM(D29:D33)</f>
        <v>167835.45</v>
      </c>
      <c r="E28" s="10">
        <f t="shared" si="4"/>
        <v>0</v>
      </c>
      <c r="F28" s="10">
        <f t="shared" si="4"/>
        <v>658789.53</v>
      </c>
      <c r="G28" s="10">
        <f t="shared" si="4"/>
        <v>0</v>
      </c>
      <c r="H28" s="10">
        <f t="shared" si="4"/>
        <v>618954.18000000005</v>
      </c>
      <c r="I28" s="10">
        <f t="shared" si="4"/>
        <v>0</v>
      </c>
      <c r="J28" s="11">
        <f t="shared" si="4"/>
        <v>0</v>
      </c>
      <c r="K28" s="10">
        <f t="shared" si="4"/>
        <v>0</v>
      </c>
      <c r="L28" s="10">
        <f t="shared" si="4"/>
        <v>2201.9</v>
      </c>
      <c r="M28" s="10">
        <f t="shared" si="4"/>
        <v>7825011.9399999995</v>
      </c>
      <c r="N28" s="10">
        <f t="shared" si="4"/>
        <v>0</v>
      </c>
      <c r="O28" s="10">
        <f t="shared" si="4"/>
        <v>0</v>
      </c>
      <c r="P28" s="10">
        <f t="shared" si="4"/>
        <v>0</v>
      </c>
      <c r="Q28" s="10">
        <f t="shared" si="4"/>
        <v>0</v>
      </c>
      <c r="R28" s="10">
        <f t="shared" si="4"/>
        <v>0</v>
      </c>
      <c r="S28" s="10">
        <f t="shared" si="4"/>
        <v>0</v>
      </c>
      <c r="T28" s="10">
        <f t="shared" si="4"/>
        <v>0</v>
      </c>
      <c r="U28" s="10">
        <f t="shared" si="4"/>
        <v>0</v>
      </c>
      <c r="V28" s="10">
        <f t="shared" si="4"/>
        <v>0</v>
      </c>
      <c r="W28" s="10">
        <f t="shared" si="4"/>
        <v>0</v>
      </c>
      <c r="X28" s="10">
        <f t="shared" si="4"/>
        <v>0</v>
      </c>
      <c r="Y28" s="10">
        <f t="shared" si="4"/>
        <v>0</v>
      </c>
      <c r="Z28" s="10">
        <f t="shared" si="4"/>
        <v>0</v>
      </c>
      <c r="AA28" s="10">
        <f t="shared" si="4"/>
        <v>0</v>
      </c>
      <c r="AB28" s="10">
        <f t="shared" si="4"/>
        <v>132693.88999999998</v>
      </c>
      <c r="AC28" s="10">
        <f t="shared" si="4"/>
        <v>0</v>
      </c>
      <c r="AD28" s="10">
        <f t="shared" si="4"/>
        <v>0</v>
      </c>
      <c r="AE28" s="28" t="s">
        <v>79</v>
      </c>
      <c r="AF28" s="28" t="s">
        <v>79</v>
      </c>
      <c r="AG28" s="12" t="s">
        <v>79</v>
      </c>
    </row>
    <row r="29" spans="1:33" ht="18.75" x14ac:dyDescent="0.3">
      <c r="A29" s="18">
        <v>1</v>
      </c>
      <c r="B29" s="15" t="s">
        <v>96</v>
      </c>
      <c r="C29" s="10">
        <v>2250143.48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v>0</v>
      </c>
      <c r="K29" s="10">
        <v>0</v>
      </c>
      <c r="L29" s="10">
        <v>631</v>
      </c>
      <c r="M29" s="10">
        <v>2219021.7000000002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31121.78</v>
      </c>
      <c r="AC29" s="10">
        <v>0</v>
      </c>
      <c r="AD29" s="10">
        <v>0</v>
      </c>
      <c r="AE29" s="13" t="s">
        <v>84</v>
      </c>
      <c r="AF29" s="13">
        <v>2020</v>
      </c>
      <c r="AG29" s="14">
        <v>2020</v>
      </c>
    </row>
    <row r="30" spans="1:33" ht="18.75" x14ac:dyDescent="0.3">
      <c r="A30" s="18">
        <v>2</v>
      </c>
      <c r="B30" s="15" t="s">
        <v>97</v>
      </c>
      <c r="C30" s="10">
        <v>2167263.7000000002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v>0</v>
      </c>
      <c r="K30" s="10">
        <v>0</v>
      </c>
      <c r="L30" s="10">
        <v>554.9</v>
      </c>
      <c r="M30" s="10">
        <v>2137288.23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29975.47</v>
      </c>
      <c r="AC30" s="10">
        <v>0</v>
      </c>
      <c r="AD30" s="10">
        <v>0</v>
      </c>
      <c r="AE30" s="13" t="s">
        <v>84</v>
      </c>
      <c r="AF30" s="13">
        <v>2020</v>
      </c>
      <c r="AG30" s="14">
        <v>2020</v>
      </c>
    </row>
    <row r="31" spans="1:33" ht="18.75" x14ac:dyDescent="0.3">
      <c r="A31" s="18">
        <v>3</v>
      </c>
      <c r="B31" s="15" t="s">
        <v>98</v>
      </c>
      <c r="C31" s="10">
        <v>2202329.54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v>0</v>
      </c>
      <c r="K31" s="10">
        <v>0</v>
      </c>
      <c r="L31" s="10">
        <v>562</v>
      </c>
      <c r="M31" s="10">
        <v>2171869.08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30460.46</v>
      </c>
      <c r="AC31" s="10">
        <v>0</v>
      </c>
      <c r="AD31" s="10">
        <v>0</v>
      </c>
      <c r="AE31" s="13" t="s">
        <v>84</v>
      </c>
      <c r="AF31" s="13">
        <v>2020</v>
      </c>
      <c r="AG31" s="14">
        <v>2020</v>
      </c>
    </row>
    <row r="32" spans="1:33" ht="18.75" x14ac:dyDescent="0.3">
      <c r="A32" s="18">
        <v>4</v>
      </c>
      <c r="B32" s="15" t="s">
        <v>99</v>
      </c>
      <c r="C32" s="10">
        <v>1467262.85</v>
      </c>
      <c r="D32" s="10">
        <v>167835.45</v>
      </c>
      <c r="E32" s="10">
        <v>0</v>
      </c>
      <c r="F32" s="10">
        <v>658789.53</v>
      </c>
      <c r="G32" s="10">
        <v>0</v>
      </c>
      <c r="H32" s="10">
        <v>618954.18000000005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21683.69</v>
      </c>
      <c r="AC32" s="10">
        <v>0</v>
      </c>
      <c r="AD32" s="10">
        <v>0</v>
      </c>
      <c r="AE32" s="13" t="s">
        <v>84</v>
      </c>
      <c r="AF32" s="13">
        <v>2020</v>
      </c>
      <c r="AG32" s="14">
        <v>2020</v>
      </c>
    </row>
    <row r="33" spans="1:33" ht="18.75" x14ac:dyDescent="0.3">
      <c r="A33" s="18">
        <v>5</v>
      </c>
      <c r="B33" s="15" t="s">
        <v>100</v>
      </c>
      <c r="C33" s="10">
        <v>1316285.42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v>0</v>
      </c>
      <c r="K33" s="10">
        <v>0</v>
      </c>
      <c r="L33" s="10">
        <v>454</v>
      </c>
      <c r="M33" s="10">
        <v>1296832.93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19452.490000000002</v>
      </c>
      <c r="AC33" s="10">
        <v>0</v>
      </c>
      <c r="AD33" s="10">
        <v>0</v>
      </c>
      <c r="AE33" s="13" t="s">
        <v>84</v>
      </c>
      <c r="AF33" s="13">
        <v>2020</v>
      </c>
      <c r="AG33" s="14">
        <v>2020</v>
      </c>
    </row>
    <row r="34" spans="1:33" ht="18.75" x14ac:dyDescent="0.3">
      <c r="A34" s="15" t="s">
        <v>101</v>
      </c>
      <c r="B34" s="15"/>
      <c r="C34" s="10">
        <f>C35+C36</f>
        <v>5174634.9800000004</v>
      </c>
      <c r="D34" s="10">
        <f t="shared" ref="D34:AD34" si="5">D35+D36</f>
        <v>0</v>
      </c>
      <c r="E34" s="10">
        <f t="shared" si="5"/>
        <v>0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5"/>
        <v>0</v>
      </c>
      <c r="J34" s="11">
        <f t="shared" si="5"/>
        <v>0</v>
      </c>
      <c r="K34" s="10">
        <f t="shared" si="5"/>
        <v>0</v>
      </c>
      <c r="L34" s="10">
        <f t="shared" si="5"/>
        <v>1342.3899999999999</v>
      </c>
      <c r="M34" s="10">
        <f t="shared" si="5"/>
        <v>5095125.3600000003</v>
      </c>
      <c r="N34" s="10">
        <f t="shared" si="5"/>
        <v>0</v>
      </c>
      <c r="O34" s="10">
        <f t="shared" si="5"/>
        <v>0</v>
      </c>
      <c r="P34" s="10">
        <f t="shared" si="5"/>
        <v>0</v>
      </c>
      <c r="Q34" s="10">
        <f t="shared" si="5"/>
        <v>0</v>
      </c>
      <c r="R34" s="10">
        <f t="shared" si="5"/>
        <v>0</v>
      </c>
      <c r="S34" s="10">
        <f t="shared" si="5"/>
        <v>0</v>
      </c>
      <c r="T34" s="10">
        <f t="shared" si="5"/>
        <v>0</v>
      </c>
      <c r="U34" s="10">
        <f t="shared" si="5"/>
        <v>0</v>
      </c>
      <c r="V34" s="10">
        <f t="shared" si="5"/>
        <v>0</v>
      </c>
      <c r="W34" s="10">
        <f t="shared" si="5"/>
        <v>0</v>
      </c>
      <c r="X34" s="10">
        <f t="shared" si="5"/>
        <v>0</v>
      </c>
      <c r="Y34" s="10">
        <f t="shared" si="5"/>
        <v>0</v>
      </c>
      <c r="Z34" s="10">
        <f t="shared" si="5"/>
        <v>0</v>
      </c>
      <c r="AA34" s="10">
        <f t="shared" si="5"/>
        <v>0</v>
      </c>
      <c r="AB34" s="10">
        <f t="shared" si="5"/>
        <v>79509.62</v>
      </c>
      <c r="AC34" s="10">
        <f t="shared" si="5"/>
        <v>0</v>
      </c>
      <c r="AD34" s="10">
        <f t="shared" si="5"/>
        <v>0</v>
      </c>
      <c r="AE34" s="28" t="s">
        <v>79</v>
      </c>
      <c r="AF34" s="28" t="s">
        <v>79</v>
      </c>
      <c r="AG34" s="12" t="s">
        <v>79</v>
      </c>
    </row>
    <row r="35" spans="1:33" ht="18.75" x14ac:dyDescent="0.3">
      <c r="A35" s="18">
        <v>1</v>
      </c>
      <c r="B35" s="15" t="s">
        <v>102</v>
      </c>
      <c r="C35" s="10">
        <v>2210436.8400000003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  <c r="K35" s="10">
        <v>0</v>
      </c>
      <c r="L35" s="10">
        <v>595.09</v>
      </c>
      <c r="M35" s="10">
        <v>2179864.2400000002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30572.6</v>
      </c>
      <c r="AC35" s="10">
        <v>0</v>
      </c>
      <c r="AD35" s="10">
        <v>0</v>
      </c>
      <c r="AE35" s="13" t="s">
        <v>84</v>
      </c>
      <c r="AF35" s="13">
        <v>2020</v>
      </c>
      <c r="AG35" s="14">
        <v>2020</v>
      </c>
    </row>
    <row r="36" spans="1:33" ht="18.75" x14ac:dyDescent="0.3">
      <c r="A36" s="18">
        <v>2</v>
      </c>
      <c r="B36" s="15" t="s">
        <v>103</v>
      </c>
      <c r="C36" s="10">
        <v>2964198.14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747.3</v>
      </c>
      <c r="M36" s="10">
        <v>2915261.12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48937.020000000004</v>
      </c>
      <c r="AC36" s="10">
        <v>0</v>
      </c>
      <c r="AD36" s="10">
        <v>0</v>
      </c>
      <c r="AE36" s="13" t="s">
        <v>84</v>
      </c>
      <c r="AF36" s="13">
        <v>2020</v>
      </c>
      <c r="AG36" s="14">
        <v>2020</v>
      </c>
    </row>
    <row r="37" spans="1:33" ht="18.75" x14ac:dyDescent="0.3">
      <c r="A37" s="15" t="s">
        <v>104</v>
      </c>
      <c r="B37" s="15"/>
      <c r="C37" s="10">
        <f>SUM(C38:C47)</f>
        <v>18039853.560000002</v>
      </c>
      <c r="D37" s="10">
        <f t="shared" ref="D37:AD37" si="6">SUM(D38:D47)</f>
        <v>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1">
        <f t="shared" si="6"/>
        <v>0</v>
      </c>
      <c r="K37" s="10">
        <f t="shared" si="6"/>
        <v>0</v>
      </c>
      <c r="L37" s="10">
        <f t="shared" si="6"/>
        <v>4734.95</v>
      </c>
      <c r="M37" s="10">
        <f t="shared" si="6"/>
        <v>17182022.680000003</v>
      </c>
      <c r="N37" s="10">
        <f t="shared" si="6"/>
        <v>0</v>
      </c>
      <c r="O37" s="10">
        <f t="shared" si="6"/>
        <v>0</v>
      </c>
      <c r="P37" s="10">
        <f t="shared" si="6"/>
        <v>0</v>
      </c>
      <c r="Q37" s="10">
        <f t="shared" si="6"/>
        <v>0</v>
      </c>
      <c r="R37" s="10">
        <f t="shared" si="6"/>
        <v>0</v>
      </c>
      <c r="S37" s="10">
        <f t="shared" si="6"/>
        <v>0</v>
      </c>
      <c r="T37" s="10">
        <f t="shared" si="6"/>
        <v>0</v>
      </c>
      <c r="U37" s="10">
        <f t="shared" si="6"/>
        <v>0</v>
      </c>
      <c r="V37" s="10">
        <f t="shared" si="6"/>
        <v>0</v>
      </c>
      <c r="W37" s="10">
        <f t="shared" si="6"/>
        <v>0</v>
      </c>
      <c r="X37" s="10">
        <f t="shared" si="6"/>
        <v>0</v>
      </c>
      <c r="Y37" s="10">
        <f t="shared" si="6"/>
        <v>0</v>
      </c>
      <c r="Z37" s="10">
        <f t="shared" si="6"/>
        <v>0</v>
      </c>
      <c r="AA37" s="10">
        <f t="shared" si="6"/>
        <v>0</v>
      </c>
      <c r="AB37" s="10">
        <f t="shared" si="6"/>
        <v>252364.16999999998</v>
      </c>
      <c r="AC37" s="10">
        <f t="shared" si="6"/>
        <v>605466.71000000008</v>
      </c>
      <c r="AD37" s="10">
        <f t="shared" si="6"/>
        <v>0</v>
      </c>
      <c r="AE37" s="28" t="s">
        <v>79</v>
      </c>
      <c r="AF37" s="28" t="s">
        <v>79</v>
      </c>
      <c r="AG37" s="12" t="s">
        <v>79</v>
      </c>
    </row>
    <row r="38" spans="1:33" ht="18.75" x14ac:dyDescent="0.3">
      <c r="A38" s="18">
        <v>1</v>
      </c>
      <c r="B38" s="15" t="s">
        <v>105</v>
      </c>
      <c r="C38" s="10">
        <v>5017460.6800000006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v>0</v>
      </c>
      <c r="K38" s="10">
        <v>0</v>
      </c>
      <c r="L38" s="10">
        <v>867.3</v>
      </c>
      <c r="M38" s="10">
        <v>4814154.82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72212.320000000007</v>
      </c>
      <c r="AC38" s="10">
        <v>131093.54</v>
      </c>
      <c r="AD38" s="10">
        <v>0</v>
      </c>
      <c r="AE38" s="13">
        <v>2020</v>
      </c>
      <c r="AF38" s="13">
        <v>2020</v>
      </c>
      <c r="AG38" s="14">
        <v>2020</v>
      </c>
    </row>
    <row r="39" spans="1:33" ht="18.75" x14ac:dyDescent="0.3">
      <c r="A39" s="18">
        <v>2</v>
      </c>
      <c r="B39" s="15" t="s">
        <v>106</v>
      </c>
      <c r="C39" s="10">
        <v>2810575.6300000004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v>0</v>
      </c>
      <c r="K39" s="10">
        <v>0</v>
      </c>
      <c r="L39" s="10">
        <v>652.70000000000005</v>
      </c>
      <c r="M39" s="10">
        <v>2689261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37716.89</v>
      </c>
      <c r="AC39" s="10">
        <v>83597.740000000005</v>
      </c>
      <c r="AD39" s="10">
        <v>0</v>
      </c>
      <c r="AE39" s="13">
        <v>2020</v>
      </c>
      <c r="AF39" s="13">
        <v>2020</v>
      </c>
      <c r="AG39" s="14">
        <v>2020</v>
      </c>
    </row>
    <row r="40" spans="1:33" ht="18.75" x14ac:dyDescent="0.3">
      <c r="A40" s="18">
        <v>3</v>
      </c>
      <c r="B40" s="15" t="s">
        <v>107</v>
      </c>
      <c r="C40" s="10">
        <v>131037.61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131037.61</v>
      </c>
      <c r="AD40" s="10">
        <v>0</v>
      </c>
      <c r="AE40" s="13">
        <v>2020</v>
      </c>
      <c r="AF40" s="13" t="s">
        <v>84</v>
      </c>
      <c r="AG40" s="14" t="s">
        <v>84</v>
      </c>
    </row>
    <row r="41" spans="1:33" ht="18.75" x14ac:dyDescent="0.3">
      <c r="A41" s="18">
        <v>4</v>
      </c>
      <c r="B41" s="15" t="s">
        <v>108</v>
      </c>
      <c r="C41" s="10">
        <v>2938871.62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v>0</v>
      </c>
      <c r="K41" s="10">
        <v>0</v>
      </c>
      <c r="L41" s="10">
        <v>681</v>
      </c>
      <c r="M41" s="10">
        <v>2814506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39473.449999999997</v>
      </c>
      <c r="AC41" s="10">
        <v>84892.17</v>
      </c>
      <c r="AD41" s="10">
        <v>0</v>
      </c>
      <c r="AE41" s="13">
        <v>2020</v>
      </c>
      <c r="AF41" s="13">
        <v>2020</v>
      </c>
      <c r="AG41" s="14">
        <v>2020</v>
      </c>
    </row>
    <row r="42" spans="1:33" ht="18.75" x14ac:dyDescent="0.3">
      <c r="A42" s="18">
        <v>5</v>
      </c>
      <c r="B42" s="15" t="s">
        <v>109</v>
      </c>
      <c r="C42" s="10">
        <v>2250403.9200000004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v>0</v>
      </c>
      <c r="K42" s="10">
        <v>0</v>
      </c>
      <c r="L42" s="10">
        <v>678.5</v>
      </c>
      <c r="M42" s="10">
        <v>2217146.7200000002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33257.199999999997</v>
      </c>
      <c r="AC42" s="10">
        <v>0</v>
      </c>
      <c r="AD42" s="10">
        <v>0</v>
      </c>
      <c r="AE42" s="13" t="s">
        <v>84</v>
      </c>
      <c r="AF42" s="13">
        <v>2020</v>
      </c>
      <c r="AG42" s="14">
        <v>2020</v>
      </c>
    </row>
    <row r="43" spans="1:33" ht="18.75" x14ac:dyDescent="0.3">
      <c r="A43" s="18">
        <v>6</v>
      </c>
      <c r="B43" s="15" t="s">
        <v>110</v>
      </c>
      <c r="C43" s="10">
        <v>2695968.78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v>0</v>
      </c>
      <c r="K43" s="10">
        <v>0</v>
      </c>
      <c r="L43" s="10">
        <v>1273.99</v>
      </c>
      <c r="M43" s="10">
        <v>2656126.88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39841.9</v>
      </c>
      <c r="AC43" s="10">
        <v>0</v>
      </c>
      <c r="AD43" s="10">
        <v>0</v>
      </c>
      <c r="AE43" s="13" t="s">
        <v>84</v>
      </c>
      <c r="AF43" s="13">
        <v>2020</v>
      </c>
      <c r="AG43" s="14">
        <v>2020</v>
      </c>
    </row>
    <row r="44" spans="1:33" ht="18.75" x14ac:dyDescent="0.3">
      <c r="A44" s="18">
        <v>7</v>
      </c>
      <c r="B44" s="15" t="s">
        <v>112</v>
      </c>
      <c r="C44" s="10">
        <v>800120.67999999993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v>0</v>
      </c>
      <c r="K44" s="10">
        <v>0</v>
      </c>
      <c r="L44" s="10">
        <v>234</v>
      </c>
      <c r="M44" s="10">
        <v>788296.24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11824.44</v>
      </c>
      <c r="AC44" s="10">
        <v>0</v>
      </c>
      <c r="AD44" s="10">
        <v>0</v>
      </c>
      <c r="AE44" s="13" t="s">
        <v>84</v>
      </c>
      <c r="AF44" s="13">
        <v>2020</v>
      </c>
      <c r="AG44" s="14">
        <v>2020</v>
      </c>
    </row>
    <row r="45" spans="1:33" ht="18.75" x14ac:dyDescent="0.3">
      <c r="A45" s="18">
        <v>8</v>
      </c>
      <c r="B45" s="15" t="s">
        <v>113</v>
      </c>
      <c r="C45" s="10">
        <v>1220568.99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  <c r="K45" s="10">
        <v>0</v>
      </c>
      <c r="L45" s="10">
        <v>347.46</v>
      </c>
      <c r="M45" s="10">
        <v>1202531.02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18037.97</v>
      </c>
      <c r="AC45" s="10">
        <v>0</v>
      </c>
      <c r="AD45" s="10">
        <v>0</v>
      </c>
      <c r="AE45" s="13" t="s">
        <v>84</v>
      </c>
      <c r="AF45" s="13">
        <v>2020</v>
      </c>
      <c r="AG45" s="14">
        <v>2020</v>
      </c>
    </row>
    <row r="46" spans="1:33" ht="18.75" x14ac:dyDescent="0.3">
      <c r="A46" s="18">
        <v>9</v>
      </c>
      <c r="B46" s="15" t="s">
        <v>131</v>
      </c>
      <c r="C46" s="10">
        <v>87656.1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1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87656.1</v>
      </c>
      <c r="AD46" s="10">
        <v>0</v>
      </c>
      <c r="AE46" s="13">
        <v>2020</v>
      </c>
      <c r="AF46" s="13" t="s">
        <v>84</v>
      </c>
      <c r="AG46" s="14" t="s">
        <v>84</v>
      </c>
    </row>
    <row r="47" spans="1:33" ht="18.75" x14ac:dyDescent="0.3">
      <c r="A47" s="18">
        <v>10</v>
      </c>
      <c r="B47" s="15" t="s">
        <v>129</v>
      </c>
      <c r="C47" s="10">
        <v>87189.55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87189.55</v>
      </c>
      <c r="AD47" s="10">
        <v>0</v>
      </c>
      <c r="AE47" s="13">
        <v>2020</v>
      </c>
      <c r="AF47" s="13" t="s">
        <v>84</v>
      </c>
      <c r="AG47" s="14" t="s">
        <v>84</v>
      </c>
    </row>
    <row r="48" spans="1:33" ht="18.75" x14ac:dyDescent="0.3">
      <c r="A48" s="15" t="s">
        <v>116</v>
      </c>
      <c r="B48" s="15"/>
      <c r="C48" s="10">
        <f>C49</f>
        <v>3623254.4499999997</v>
      </c>
      <c r="D48" s="10">
        <f t="shared" ref="D48:AD48" si="7">D49</f>
        <v>0</v>
      </c>
      <c r="E48" s="10">
        <f t="shared" si="7"/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1">
        <f t="shared" si="7"/>
        <v>0</v>
      </c>
      <c r="K48" s="10">
        <f t="shared" si="7"/>
        <v>0</v>
      </c>
      <c r="L48" s="10">
        <f t="shared" si="7"/>
        <v>837.3</v>
      </c>
      <c r="M48" s="10">
        <f t="shared" si="7"/>
        <v>3606600.61</v>
      </c>
      <c r="N48" s="10">
        <f t="shared" si="7"/>
        <v>0</v>
      </c>
      <c r="O48" s="10">
        <f t="shared" si="7"/>
        <v>0</v>
      </c>
      <c r="P48" s="10">
        <f t="shared" si="7"/>
        <v>0</v>
      </c>
      <c r="Q48" s="10">
        <f t="shared" si="7"/>
        <v>0</v>
      </c>
      <c r="R48" s="10">
        <f t="shared" si="7"/>
        <v>0</v>
      </c>
      <c r="S48" s="10">
        <f t="shared" si="7"/>
        <v>0</v>
      </c>
      <c r="T48" s="10">
        <f t="shared" si="7"/>
        <v>0</v>
      </c>
      <c r="U48" s="10">
        <f t="shared" si="7"/>
        <v>0</v>
      </c>
      <c r="V48" s="10">
        <f t="shared" si="7"/>
        <v>0</v>
      </c>
      <c r="W48" s="10">
        <f t="shared" si="7"/>
        <v>0</v>
      </c>
      <c r="X48" s="10">
        <f t="shared" si="7"/>
        <v>0</v>
      </c>
      <c r="Y48" s="10">
        <f t="shared" si="7"/>
        <v>0</v>
      </c>
      <c r="Z48" s="10">
        <f t="shared" si="7"/>
        <v>0</v>
      </c>
      <c r="AA48" s="10">
        <f t="shared" si="7"/>
        <v>0</v>
      </c>
      <c r="AB48" s="10">
        <f t="shared" si="7"/>
        <v>16653.84</v>
      </c>
      <c r="AC48" s="10">
        <f t="shared" si="7"/>
        <v>0</v>
      </c>
      <c r="AD48" s="10">
        <f t="shared" si="7"/>
        <v>0</v>
      </c>
      <c r="AE48" s="28" t="s">
        <v>79</v>
      </c>
      <c r="AF48" s="28" t="s">
        <v>79</v>
      </c>
      <c r="AG48" s="12" t="s">
        <v>79</v>
      </c>
    </row>
    <row r="49" spans="1:33" ht="18.75" x14ac:dyDescent="0.3">
      <c r="A49" s="18">
        <v>1</v>
      </c>
      <c r="B49" s="15" t="s">
        <v>117</v>
      </c>
      <c r="C49" s="10">
        <v>3623254.4499999997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1">
        <v>0</v>
      </c>
      <c r="K49" s="10">
        <v>0</v>
      </c>
      <c r="L49" s="34">
        <v>837.3</v>
      </c>
      <c r="M49" s="34">
        <v>3606600.61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16653.84</v>
      </c>
      <c r="AC49" s="10">
        <v>0</v>
      </c>
      <c r="AD49" s="10">
        <v>0</v>
      </c>
      <c r="AE49" s="13" t="s">
        <v>84</v>
      </c>
      <c r="AF49" s="13">
        <v>2020</v>
      </c>
      <c r="AG49" s="14">
        <v>2020</v>
      </c>
    </row>
    <row r="50" spans="1:33" ht="18.75" x14ac:dyDescent="0.3">
      <c r="A50" s="53" t="s">
        <v>144</v>
      </c>
      <c r="B50" s="54"/>
      <c r="C50" s="10">
        <f>C51+C53+C58+C61+C63+C69+C73+C75</f>
        <v>105035878.90000001</v>
      </c>
      <c r="D50" s="10">
        <f t="shared" ref="D50:AD50" si="8">D51+D53+D58+D61+D63+D69+D73+D75</f>
        <v>807971.21</v>
      </c>
      <c r="E50" s="10">
        <f t="shared" si="8"/>
        <v>2150667.5499999998</v>
      </c>
      <c r="F50" s="10">
        <f t="shared" si="8"/>
        <v>5403583.4100000001</v>
      </c>
      <c r="G50" s="10">
        <f t="shared" si="8"/>
        <v>3148535.4699999997</v>
      </c>
      <c r="H50" s="10">
        <f t="shared" si="8"/>
        <v>2823224.32</v>
      </c>
      <c r="I50" s="10">
        <f t="shared" si="8"/>
        <v>0</v>
      </c>
      <c r="J50" s="10">
        <f t="shared" si="8"/>
        <v>0</v>
      </c>
      <c r="K50" s="10">
        <f t="shared" si="8"/>
        <v>0</v>
      </c>
      <c r="L50" s="10">
        <f t="shared" si="8"/>
        <v>16303.899999999998</v>
      </c>
      <c r="M50" s="10">
        <f t="shared" si="8"/>
        <v>79275617.36999999</v>
      </c>
      <c r="N50" s="10">
        <f t="shared" si="8"/>
        <v>0</v>
      </c>
      <c r="O50" s="10">
        <f t="shared" si="8"/>
        <v>0</v>
      </c>
      <c r="P50" s="10">
        <f t="shared" si="8"/>
        <v>3236.45</v>
      </c>
      <c r="Q50" s="10">
        <f t="shared" si="8"/>
        <v>7812983.5299999993</v>
      </c>
      <c r="R50" s="10">
        <f t="shared" si="8"/>
        <v>0</v>
      </c>
      <c r="S50" s="10">
        <f t="shared" si="8"/>
        <v>0</v>
      </c>
      <c r="T50" s="10">
        <f t="shared" si="8"/>
        <v>0</v>
      </c>
      <c r="U50" s="10">
        <f t="shared" si="8"/>
        <v>0</v>
      </c>
      <c r="V50" s="10">
        <f t="shared" si="8"/>
        <v>0</v>
      </c>
      <c r="W50" s="10">
        <f t="shared" si="8"/>
        <v>0</v>
      </c>
      <c r="X50" s="10">
        <f t="shared" si="8"/>
        <v>0</v>
      </c>
      <c r="Y50" s="10">
        <f t="shared" si="8"/>
        <v>0</v>
      </c>
      <c r="Z50" s="10">
        <f t="shared" si="8"/>
        <v>0</v>
      </c>
      <c r="AA50" s="10">
        <f t="shared" si="8"/>
        <v>0</v>
      </c>
      <c r="AB50" s="10">
        <f t="shared" si="8"/>
        <v>1363296.04</v>
      </c>
      <c r="AC50" s="10">
        <f t="shared" si="8"/>
        <v>2130000</v>
      </c>
      <c r="AD50" s="10">
        <f t="shared" si="8"/>
        <v>120000</v>
      </c>
      <c r="AE50" s="28" t="s">
        <v>79</v>
      </c>
      <c r="AF50" s="28" t="s">
        <v>79</v>
      </c>
      <c r="AG50" s="12" t="s">
        <v>79</v>
      </c>
    </row>
    <row r="51" spans="1:33" ht="18.75" x14ac:dyDescent="0.3">
      <c r="A51" s="15" t="s">
        <v>78</v>
      </c>
      <c r="B51" s="17"/>
      <c r="C51" s="10">
        <f t="shared" ref="C51:AD51" si="9">C52</f>
        <v>3826397.3000000003</v>
      </c>
      <c r="D51" s="10">
        <f t="shared" si="9"/>
        <v>0</v>
      </c>
      <c r="E51" s="10">
        <f t="shared" si="9"/>
        <v>0</v>
      </c>
      <c r="F51" s="10">
        <f t="shared" si="9"/>
        <v>0</v>
      </c>
      <c r="G51" s="10">
        <f t="shared" si="9"/>
        <v>0</v>
      </c>
      <c r="H51" s="10">
        <f t="shared" si="9"/>
        <v>0</v>
      </c>
      <c r="I51" s="10">
        <f t="shared" si="9"/>
        <v>0</v>
      </c>
      <c r="J51" s="10">
        <f t="shared" si="9"/>
        <v>0</v>
      </c>
      <c r="K51" s="10">
        <f t="shared" si="9"/>
        <v>0</v>
      </c>
      <c r="L51" s="10">
        <f t="shared" si="9"/>
        <v>794.3</v>
      </c>
      <c r="M51" s="10">
        <f t="shared" si="9"/>
        <v>3622066.31</v>
      </c>
      <c r="N51" s="10">
        <f t="shared" si="9"/>
        <v>0</v>
      </c>
      <c r="O51" s="10">
        <f t="shared" si="9"/>
        <v>0</v>
      </c>
      <c r="P51" s="10">
        <f t="shared" si="9"/>
        <v>0</v>
      </c>
      <c r="Q51" s="10">
        <f t="shared" si="9"/>
        <v>0</v>
      </c>
      <c r="R51" s="10">
        <f t="shared" si="9"/>
        <v>0</v>
      </c>
      <c r="S51" s="10">
        <f t="shared" si="9"/>
        <v>0</v>
      </c>
      <c r="T51" s="10">
        <f t="shared" si="9"/>
        <v>0</v>
      </c>
      <c r="U51" s="10">
        <f t="shared" si="9"/>
        <v>0</v>
      </c>
      <c r="V51" s="10">
        <f t="shared" si="9"/>
        <v>0</v>
      </c>
      <c r="W51" s="10">
        <f t="shared" si="9"/>
        <v>0</v>
      </c>
      <c r="X51" s="10">
        <f t="shared" si="9"/>
        <v>0</v>
      </c>
      <c r="Y51" s="10">
        <f t="shared" si="9"/>
        <v>0</v>
      </c>
      <c r="Z51" s="10">
        <f t="shared" si="9"/>
        <v>0</v>
      </c>
      <c r="AA51" s="10">
        <f t="shared" si="9"/>
        <v>0</v>
      </c>
      <c r="AB51" s="10">
        <f t="shared" si="9"/>
        <v>54330.99</v>
      </c>
      <c r="AC51" s="10">
        <f t="shared" si="9"/>
        <v>150000</v>
      </c>
      <c r="AD51" s="10">
        <f t="shared" si="9"/>
        <v>0</v>
      </c>
      <c r="AE51" s="28" t="s">
        <v>79</v>
      </c>
      <c r="AF51" s="28" t="s">
        <v>79</v>
      </c>
      <c r="AG51" s="12" t="s">
        <v>79</v>
      </c>
    </row>
    <row r="52" spans="1:33" ht="18.75" x14ac:dyDescent="0.3">
      <c r="A52" s="18">
        <v>1</v>
      </c>
      <c r="B52" s="15" t="s">
        <v>118</v>
      </c>
      <c r="C52" s="10">
        <v>3826397.3000000003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794.3</v>
      </c>
      <c r="M52" s="10">
        <v>3622066.31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54330.99</v>
      </c>
      <c r="AC52" s="10">
        <v>150000</v>
      </c>
      <c r="AD52" s="10">
        <v>0</v>
      </c>
      <c r="AE52" s="13">
        <v>2021</v>
      </c>
      <c r="AF52" s="13">
        <v>2021</v>
      </c>
      <c r="AG52" s="14">
        <v>2021</v>
      </c>
    </row>
    <row r="53" spans="1:33" ht="18.75" x14ac:dyDescent="0.3">
      <c r="A53" s="15" t="s">
        <v>81</v>
      </c>
      <c r="B53" s="15"/>
      <c r="C53" s="10">
        <f>SUM(C54:C57)</f>
        <v>25033618.25</v>
      </c>
      <c r="D53" s="10">
        <f t="shared" ref="D53:AD53" si="10">SUM(D54:D57)</f>
        <v>0</v>
      </c>
      <c r="E53" s="10">
        <f t="shared" si="10"/>
        <v>0</v>
      </c>
      <c r="F53" s="10">
        <f t="shared" si="10"/>
        <v>0</v>
      </c>
      <c r="G53" s="10">
        <f t="shared" si="10"/>
        <v>0</v>
      </c>
      <c r="H53" s="10">
        <f t="shared" si="10"/>
        <v>0</v>
      </c>
      <c r="I53" s="10">
        <f t="shared" si="10"/>
        <v>0</v>
      </c>
      <c r="J53" s="10">
        <f t="shared" si="10"/>
        <v>0</v>
      </c>
      <c r="K53" s="10">
        <f t="shared" si="10"/>
        <v>0</v>
      </c>
      <c r="L53" s="10">
        <f t="shared" si="10"/>
        <v>5688</v>
      </c>
      <c r="M53" s="10">
        <f>SUM(M54:M57)</f>
        <v>24545175.099999998</v>
      </c>
      <c r="N53" s="10">
        <f t="shared" si="10"/>
        <v>0</v>
      </c>
      <c r="O53" s="10">
        <f t="shared" si="10"/>
        <v>0</v>
      </c>
      <c r="P53" s="10">
        <f t="shared" si="10"/>
        <v>0</v>
      </c>
      <c r="Q53" s="10">
        <f t="shared" si="10"/>
        <v>0</v>
      </c>
      <c r="R53" s="10">
        <f t="shared" si="10"/>
        <v>0</v>
      </c>
      <c r="S53" s="10">
        <f t="shared" si="10"/>
        <v>0</v>
      </c>
      <c r="T53" s="10">
        <f t="shared" si="10"/>
        <v>0</v>
      </c>
      <c r="U53" s="10">
        <f t="shared" si="10"/>
        <v>0</v>
      </c>
      <c r="V53" s="10">
        <f t="shared" si="10"/>
        <v>0</v>
      </c>
      <c r="W53" s="10">
        <f t="shared" si="10"/>
        <v>0</v>
      </c>
      <c r="X53" s="10">
        <f t="shared" si="10"/>
        <v>0</v>
      </c>
      <c r="Y53" s="10">
        <f t="shared" si="10"/>
        <v>0</v>
      </c>
      <c r="Z53" s="10">
        <f t="shared" si="10"/>
        <v>0</v>
      </c>
      <c r="AA53" s="10">
        <f t="shared" si="10"/>
        <v>0</v>
      </c>
      <c r="AB53" s="10">
        <f t="shared" si="10"/>
        <v>308443.15000000002</v>
      </c>
      <c r="AC53" s="10">
        <f t="shared" si="10"/>
        <v>180000</v>
      </c>
      <c r="AD53" s="10">
        <f t="shared" si="10"/>
        <v>0</v>
      </c>
      <c r="AE53" s="28" t="s">
        <v>79</v>
      </c>
      <c r="AF53" s="28" t="s">
        <v>79</v>
      </c>
      <c r="AG53" s="12" t="s">
        <v>79</v>
      </c>
    </row>
    <row r="54" spans="1:33" ht="18.75" x14ac:dyDescent="0.3">
      <c r="A54" s="18">
        <v>1</v>
      </c>
      <c r="B54" s="15" t="s">
        <v>119</v>
      </c>
      <c r="C54" s="10">
        <v>7459219.5300000003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1576</v>
      </c>
      <c r="M54" s="10">
        <v>7171644.8600000003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107574.67</v>
      </c>
      <c r="AC54" s="10">
        <v>180000</v>
      </c>
      <c r="AD54" s="10">
        <v>0</v>
      </c>
      <c r="AE54" s="13">
        <v>2021</v>
      </c>
      <c r="AF54" s="13">
        <v>2021</v>
      </c>
      <c r="AG54" s="14">
        <v>2021</v>
      </c>
    </row>
    <row r="55" spans="1:33" ht="18.75" x14ac:dyDescent="0.3">
      <c r="A55" s="18">
        <v>2</v>
      </c>
      <c r="B55" s="15" t="s">
        <v>85</v>
      </c>
      <c r="C55" s="10">
        <v>5709104.1399999997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1331</v>
      </c>
      <c r="M55" s="10">
        <v>5683584.8399999999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25519.3</v>
      </c>
      <c r="AC55" s="10">
        <v>0</v>
      </c>
      <c r="AD55" s="10">
        <v>0</v>
      </c>
      <c r="AE55" s="13" t="s">
        <v>84</v>
      </c>
      <c r="AF55" s="13">
        <v>2021</v>
      </c>
      <c r="AG55" s="14">
        <v>2021</v>
      </c>
    </row>
    <row r="56" spans="1:33" ht="18.75" x14ac:dyDescent="0.3">
      <c r="A56" s="18">
        <v>3</v>
      </c>
      <c r="B56" s="15" t="s">
        <v>82</v>
      </c>
      <c r="C56" s="10">
        <v>6173366.919999999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1420</v>
      </c>
      <c r="M56" s="10">
        <v>6082134.8999999994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91232.02</v>
      </c>
      <c r="AC56" s="10">
        <v>0</v>
      </c>
      <c r="AD56" s="10">
        <v>0</v>
      </c>
      <c r="AE56" s="13" t="s">
        <v>84</v>
      </c>
      <c r="AF56" s="13">
        <v>2021</v>
      </c>
      <c r="AG56" s="14">
        <v>2021</v>
      </c>
    </row>
    <row r="57" spans="1:33" ht="18.75" x14ac:dyDescent="0.3">
      <c r="A57" s="18">
        <v>4</v>
      </c>
      <c r="B57" s="15" t="s">
        <v>86</v>
      </c>
      <c r="C57" s="10">
        <v>5691927.6600000001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1361</v>
      </c>
      <c r="M57" s="10">
        <v>5607810.5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84117.16</v>
      </c>
      <c r="AC57" s="10">
        <v>0</v>
      </c>
      <c r="AD57" s="10">
        <v>0</v>
      </c>
      <c r="AE57" s="13" t="s">
        <v>84</v>
      </c>
      <c r="AF57" s="13">
        <v>2021</v>
      </c>
      <c r="AG57" s="14">
        <v>2021</v>
      </c>
    </row>
    <row r="58" spans="1:33" ht="18.75" x14ac:dyDescent="0.3">
      <c r="A58" s="15" t="s">
        <v>114</v>
      </c>
      <c r="B58" s="15"/>
      <c r="C58" s="10">
        <f>SUM(C59:C60)</f>
        <v>5796065.7599999998</v>
      </c>
      <c r="D58" s="10">
        <f t="shared" ref="D58:AD58" si="11">SUM(D59:D60)</f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1121.5999999999999</v>
      </c>
      <c r="M58" s="10">
        <f t="shared" si="11"/>
        <v>5444399.7699999996</v>
      </c>
      <c r="N58" s="10">
        <f t="shared" si="11"/>
        <v>0</v>
      </c>
      <c r="O58" s="10">
        <f t="shared" si="11"/>
        <v>0</v>
      </c>
      <c r="P58" s="10">
        <f t="shared" si="11"/>
        <v>0</v>
      </c>
      <c r="Q58" s="10">
        <f t="shared" si="11"/>
        <v>0</v>
      </c>
      <c r="R58" s="10">
        <f t="shared" si="11"/>
        <v>0</v>
      </c>
      <c r="S58" s="10">
        <f t="shared" si="11"/>
        <v>0</v>
      </c>
      <c r="T58" s="10">
        <f t="shared" si="11"/>
        <v>0</v>
      </c>
      <c r="U58" s="10">
        <f t="shared" si="11"/>
        <v>0</v>
      </c>
      <c r="V58" s="10">
        <f t="shared" si="11"/>
        <v>0</v>
      </c>
      <c r="W58" s="10">
        <f t="shared" si="11"/>
        <v>0</v>
      </c>
      <c r="X58" s="10">
        <f t="shared" si="11"/>
        <v>0</v>
      </c>
      <c r="Y58" s="10">
        <f t="shared" si="11"/>
        <v>0</v>
      </c>
      <c r="Z58" s="10">
        <f t="shared" si="11"/>
        <v>0</v>
      </c>
      <c r="AA58" s="10">
        <f t="shared" si="11"/>
        <v>0</v>
      </c>
      <c r="AB58" s="10">
        <f t="shared" si="11"/>
        <v>81665.989999999991</v>
      </c>
      <c r="AC58" s="10">
        <f t="shared" si="11"/>
        <v>150000</v>
      </c>
      <c r="AD58" s="10">
        <f t="shared" si="11"/>
        <v>120000</v>
      </c>
      <c r="AE58" s="28" t="s">
        <v>79</v>
      </c>
      <c r="AF58" s="28" t="s">
        <v>79</v>
      </c>
      <c r="AG58" s="12" t="s">
        <v>79</v>
      </c>
    </row>
    <row r="59" spans="1:33" ht="18.75" x14ac:dyDescent="0.3">
      <c r="A59" s="18">
        <v>1</v>
      </c>
      <c r="B59" s="15" t="s">
        <v>120</v>
      </c>
      <c r="C59" s="10">
        <v>3274450.4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609.79999999999995</v>
      </c>
      <c r="M59" s="10">
        <v>3078276.26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46174.14</v>
      </c>
      <c r="AC59" s="10">
        <v>150000</v>
      </c>
      <c r="AD59" s="10">
        <v>0</v>
      </c>
      <c r="AE59" s="13">
        <v>2021</v>
      </c>
      <c r="AF59" s="13">
        <v>2021</v>
      </c>
      <c r="AG59" s="14">
        <v>2021</v>
      </c>
    </row>
    <row r="60" spans="1:33" ht="18.75" x14ac:dyDescent="0.3">
      <c r="A60" s="18">
        <v>2</v>
      </c>
      <c r="B60" s="15" t="s">
        <v>115</v>
      </c>
      <c r="C60" s="10">
        <v>2521615.3599999999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511.8</v>
      </c>
      <c r="M60" s="10">
        <v>2366123.5099999998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35491.85</v>
      </c>
      <c r="AC60" s="10">
        <v>0</v>
      </c>
      <c r="AD60" s="10">
        <v>120000</v>
      </c>
      <c r="AE60" s="13" t="s">
        <v>84</v>
      </c>
      <c r="AF60" s="13">
        <v>2021</v>
      </c>
      <c r="AG60" s="14">
        <v>2021</v>
      </c>
    </row>
    <row r="61" spans="1:33" ht="18.75" x14ac:dyDescent="0.3">
      <c r="A61" s="15" t="s">
        <v>116</v>
      </c>
      <c r="B61" s="15"/>
      <c r="C61" s="10">
        <f t="shared" ref="C61:AD61" si="12">C62</f>
        <v>3707032</v>
      </c>
      <c r="D61" s="10">
        <f t="shared" si="12"/>
        <v>0</v>
      </c>
      <c r="E61" s="10">
        <f t="shared" si="12"/>
        <v>0</v>
      </c>
      <c r="F61" s="10">
        <f t="shared" si="12"/>
        <v>0</v>
      </c>
      <c r="G61" s="10">
        <f t="shared" si="12"/>
        <v>0</v>
      </c>
      <c r="H61" s="10">
        <f t="shared" si="12"/>
        <v>0</v>
      </c>
      <c r="I61" s="10">
        <f t="shared" si="12"/>
        <v>0</v>
      </c>
      <c r="J61" s="10">
        <f t="shared" si="12"/>
        <v>0</v>
      </c>
      <c r="K61" s="10">
        <f t="shared" si="12"/>
        <v>0</v>
      </c>
      <c r="L61" s="10">
        <f t="shared" si="12"/>
        <v>0</v>
      </c>
      <c r="M61" s="10">
        <f t="shared" si="12"/>
        <v>0</v>
      </c>
      <c r="N61" s="10">
        <f t="shared" si="12"/>
        <v>0</v>
      </c>
      <c r="O61" s="10">
        <f t="shared" si="12"/>
        <v>0</v>
      </c>
      <c r="P61" s="10">
        <f t="shared" si="12"/>
        <v>350</v>
      </c>
      <c r="Q61" s="10">
        <f t="shared" si="12"/>
        <v>3504465.02</v>
      </c>
      <c r="R61" s="10">
        <f t="shared" si="12"/>
        <v>0</v>
      </c>
      <c r="S61" s="10">
        <f t="shared" si="12"/>
        <v>0</v>
      </c>
      <c r="T61" s="10">
        <f t="shared" si="12"/>
        <v>0</v>
      </c>
      <c r="U61" s="10">
        <f t="shared" si="12"/>
        <v>0</v>
      </c>
      <c r="V61" s="10">
        <f t="shared" si="12"/>
        <v>0</v>
      </c>
      <c r="W61" s="10">
        <f t="shared" si="12"/>
        <v>0</v>
      </c>
      <c r="X61" s="10">
        <f t="shared" si="12"/>
        <v>0</v>
      </c>
      <c r="Y61" s="10">
        <f t="shared" si="12"/>
        <v>0</v>
      </c>
      <c r="Z61" s="10">
        <f t="shared" si="12"/>
        <v>0</v>
      </c>
      <c r="AA61" s="10">
        <f t="shared" si="12"/>
        <v>0</v>
      </c>
      <c r="AB61" s="10">
        <f t="shared" si="12"/>
        <v>52566.98</v>
      </c>
      <c r="AC61" s="10">
        <f t="shared" si="12"/>
        <v>150000</v>
      </c>
      <c r="AD61" s="10">
        <f t="shared" si="12"/>
        <v>0</v>
      </c>
      <c r="AE61" s="28" t="s">
        <v>79</v>
      </c>
      <c r="AF61" s="28" t="s">
        <v>79</v>
      </c>
      <c r="AG61" s="12" t="s">
        <v>79</v>
      </c>
    </row>
    <row r="62" spans="1:33" ht="18.75" x14ac:dyDescent="0.3">
      <c r="A62" s="18">
        <v>1</v>
      </c>
      <c r="B62" s="15" t="s">
        <v>177</v>
      </c>
      <c r="C62" s="10">
        <v>3707032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350</v>
      </c>
      <c r="Q62" s="10">
        <v>3504465.02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52566.98</v>
      </c>
      <c r="AC62" s="10">
        <v>150000</v>
      </c>
      <c r="AD62" s="10">
        <v>0</v>
      </c>
      <c r="AE62" s="13">
        <v>2021</v>
      </c>
      <c r="AF62" s="13">
        <v>2021</v>
      </c>
      <c r="AG62" s="14">
        <v>2021</v>
      </c>
    </row>
    <row r="63" spans="1:33" ht="18.75" x14ac:dyDescent="0.3">
      <c r="A63" s="15" t="s">
        <v>87</v>
      </c>
      <c r="B63" s="15"/>
      <c r="C63" s="10">
        <f>SUM(C64:C68)</f>
        <v>25990852.659999996</v>
      </c>
      <c r="D63" s="10">
        <f t="shared" ref="D63:AD63" si="13">SUM(D64:D68)</f>
        <v>807971.21</v>
      </c>
      <c r="E63" s="10">
        <f t="shared" si="13"/>
        <v>2150667.5499999998</v>
      </c>
      <c r="F63" s="10">
        <f t="shared" si="13"/>
        <v>5403583.4100000001</v>
      </c>
      <c r="G63" s="10">
        <f t="shared" si="13"/>
        <v>2522099.34</v>
      </c>
      <c r="H63" s="10">
        <f t="shared" si="13"/>
        <v>2823224.32</v>
      </c>
      <c r="I63" s="10">
        <f t="shared" si="13"/>
        <v>0</v>
      </c>
      <c r="J63" s="10">
        <f t="shared" si="13"/>
        <v>0</v>
      </c>
      <c r="K63" s="10">
        <f t="shared" si="13"/>
        <v>0</v>
      </c>
      <c r="L63" s="10">
        <f t="shared" si="13"/>
        <v>1955.3</v>
      </c>
      <c r="M63" s="10">
        <f t="shared" si="13"/>
        <v>11434484.58</v>
      </c>
      <c r="N63" s="10">
        <f t="shared" si="13"/>
        <v>0</v>
      </c>
      <c r="O63" s="10">
        <f t="shared" si="13"/>
        <v>0</v>
      </c>
      <c r="P63" s="10">
        <f t="shared" si="13"/>
        <v>0</v>
      </c>
      <c r="Q63" s="10">
        <f t="shared" si="13"/>
        <v>0</v>
      </c>
      <c r="R63" s="10">
        <f t="shared" si="13"/>
        <v>0</v>
      </c>
      <c r="S63" s="10">
        <f t="shared" si="13"/>
        <v>0</v>
      </c>
      <c r="T63" s="10">
        <f t="shared" si="13"/>
        <v>0</v>
      </c>
      <c r="U63" s="10">
        <f t="shared" si="13"/>
        <v>0</v>
      </c>
      <c r="V63" s="10">
        <f t="shared" si="13"/>
        <v>0</v>
      </c>
      <c r="W63" s="10">
        <f t="shared" si="13"/>
        <v>0</v>
      </c>
      <c r="X63" s="10">
        <f t="shared" si="13"/>
        <v>0</v>
      </c>
      <c r="Y63" s="10">
        <f t="shared" si="13"/>
        <v>0</v>
      </c>
      <c r="Z63" s="10">
        <f t="shared" si="13"/>
        <v>0</v>
      </c>
      <c r="AA63" s="10">
        <f t="shared" si="13"/>
        <v>0</v>
      </c>
      <c r="AB63" s="10">
        <f t="shared" si="13"/>
        <v>278822.25</v>
      </c>
      <c r="AC63" s="10">
        <f t="shared" si="13"/>
        <v>570000</v>
      </c>
      <c r="AD63" s="10">
        <f t="shared" si="13"/>
        <v>0</v>
      </c>
      <c r="AE63" s="28" t="s">
        <v>79</v>
      </c>
      <c r="AF63" s="28" t="s">
        <v>79</v>
      </c>
      <c r="AG63" s="12" t="s">
        <v>79</v>
      </c>
    </row>
    <row r="64" spans="1:33" ht="18.75" x14ac:dyDescent="0.3">
      <c r="A64" s="18">
        <v>1</v>
      </c>
      <c r="B64" s="15" t="s">
        <v>121</v>
      </c>
      <c r="C64" s="10">
        <v>4719977.0600000005</v>
      </c>
      <c r="D64" s="10">
        <v>0</v>
      </c>
      <c r="E64" s="10">
        <v>0</v>
      </c>
      <c r="F64" s="10">
        <v>3177624.7</v>
      </c>
      <c r="G64" s="10">
        <v>1177032.5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65319.86</v>
      </c>
      <c r="AC64" s="10">
        <v>300000</v>
      </c>
      <c r="AD64" s="10">
        <v>0</v>
      </c>
      <c r="AE64" s="13">
        <v>2021</v>
      </c>
      <c r="AF64" s="13">
        <v>2021</v>
      </c>
      <c r="AG64" s="14">
        <v>2021</v>
      </c>
    </row>
    <row r="65" spans="1:33" ht="18.75" x14ac:dyDescent="0.3">
      <c r="A65" s="18">
        <v>2</v>
      </c>
      <c r="B65" s="15" t="s">
        <v>122</v>
      </c>
      <c r="C65" s="10">
        <v>5201936.34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716.7</v>
      </c>
      <c r="M65" s="10">
        <v>4977277.18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74659.16</v>
      </c>
      <c r="AC65" s="10">
        <v>150000</v>
      </c>
      <c r="AD65" s="10">
        <v>0</v>
      </c>
      <c r="AE65" s="13">
        <v>2021</v>
      </c>
      <c r="AF65" s="13">
        <v>2021</v>
      </c>
      <c r="AG65" s="14">
        <v>2021</v>
      </c>
    </row>
    <row r="66" spans="1:33" ht="18.75" x14ac:dyDescent="0.3">
      <c r="A66" s="18">
        <v>3</v>
      </c>
      <c r="B66" s="15" t="s">
        <v>123</v>
      </c>
      <c r="C66" s="10">
        <v>3531563.4499999997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611.9</v>
      </c>
      <c r="M66" s="10">
        <v>3361146.26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50417.19</v>
      </c>
      <c r="AC66" s="10">
        <v>120000</v>
      </c>
      <c r="AD66" s="10">
        <v>0</v>
      </c>
      <c r="AE66" s="13">
        <v>2021</v>
      </c>
      <c r="AF66" s="13">
        <v>2021</v>
      </c>
      <c r="AG66" s="14">
        <v>2021</v>
      </c>
    </row>
    <row r="67" spans="1:33" ht="18.75" x14ac:dyDescent="0.3">
      <c r="A67" s="18">
        <v>4</v>
      </c>
      <c r="B67" s="15" t="s">
        <v>88</v>
      </c>
      <c r="C67" s="10">
        <v>3142502.06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626.70000000000005</v>
      </c>
      <c r="M67" s="10">
        <v>3096061.14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46440.92</v>
      </c>
      <c r="AC67" s="10">
        <v>0</v>
      </c>
      <c r="AD67" s="10">
        <v>0</v>
      </c>
      <c r="AE67" s="13" t="s">
        <v>84</v>
      </c>
      <c r="AF67" s="13">
        <v>2021</v>
      </c>
      <c r="AG67" s="14">
        <v>2021</v>
      </c>
    </row>
    <row r="68" spans="1:33" ht="18.75" x14ac:dyDescent="0.3">
      <c r="A68" s="18">
        <v>5</v>
      </c>
      <c r="B68" s="15" t="s">
        <v>93</v>
      </c>
      <c r="C68" s="10">
        <v>9394873.7499999981</v>
      </c>
      <c r="D68" s="10">
        <v>807971.21</v>
      </c>
      <c r="E68" s="10">
        <v>2150667.5499999998</v>
      </c>
      <c r="F68" s="10">
        <v>2225958.71</v>
      </c>
      <c r="G68" s="10">
        <v>1345066.84</v>
      </c>
      <c r="H68" s="10">
        <v>2823224.32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41985.120000000003</v>
      </c>
      <c r="AC68" s="10">
        <v>0</v>
      </c>
      <c r="AD68" s="10">
        <v>0</v>
      </c>
      <c r="AE68" s="13" t="s">
        <v>84</v>
      </c>
      <c r="AF68" s="13">
        <v>2021</v>
      </c>
      <c r="AG68" s="14">
        <v>2021</v>
      </c>
    </row>
    <row r="69" spans="1:33" ht="18.75" x14ac:dyDescent="0.3">
      <c r="A69" s="15" t="s">
        <v>95</v>
      </c>
      <c r="B69" s="15"/>
      <c r="C69" s="10">
        <f>SUM(C70:C72)</f>
        <v>11675176.630000001</v>
      </c>
      <c r="D69" s="10">
        <f t="shared" ref="D69:AD69" si="14">SUM(D70:D72)</f>
        <v>0</v>
      </c>
      <c r="E69" s="10">
        <f t="shared" si="14"/>
        <v>0</v>
      </c>
      <c r="F69" s="10">
        <f t="shared" si="14"/>
        <v>0</v>
      </c>
      <c r="G69" s="10">
        <f t="shared" si="14"/>
        <v>626436.13</v>
      </c>
      <c r="H69" s="10">
        <f t="shared" si="14"/>
        <v>0</v>
      </c>
      <c r="I69" s="10">
        <f t="shared" si="14"/>
        <v>0</v>
      </c>
      <c r="J69" s="10">
        <f t="shared" si="14"/>
        <v>0</v>
      </c>
      <c r="K69" s="10">
        <f t="shared" si="14"/>
        <v>0</v>
      </c>
      <c r="L69" s="10">
        <f t="shared" si="14"/>
        <v>2246.4</v>
      </c>
      <c r="M69" s="10">
        <f t="shared" si="14"/>
        <v>10521521.140000001</v>
      </c>
      <c r="N69" s="10">
        <f t="shared" si="14"/>
        <v>0</v>
      </c>
      <c r="O69" s="10">
        <f t="shared" si="14"/>
        <v>0</v>
      </c>
      <c r="P69" s="10">
        <f t="shared" si="14"/>
        <v>0</v>
      </c>
      <c r="Q69" s="10">
        <f t="shared" si="14"/>
        <v>0</v>
      </c>
      <c r="R69" s="10">
        <f t="shared" si="14"/>
        <v>0</v>
      </c>
      <c r="S69" s="10">
        <f t="shared" si="14"/>
        <v>0</v>
      </c>
      <c r="T69" s="10">
        <f t="shared" si="14"/>
        <v>0</v>
      </c>
      <c r="U69" s="10">
        <f t="shared" si="14"/>
        <v>0</v>
      </c>
      <c r="V69" s="10">
        <f t="shared" si="14"/>
        <v>0</v>
      </c>
      <c r="W69" s="10">
        <f t="shared" si="14"/>
        <v>0</v>
      </c>
      <c r="X69" s="10">
        <f t="shared" si="14"/>
        <v>0</v>
      </c>
      <c r="Y69" s="10">
        <f t="shared" si="14"/>
        <v>0</v>
      </c>
      <c r="Z69" s="10">
        <f t="shared" si="14"/>
        <v>0</v>
      </c>
      <c r="AA69" s="10">
        <f t="shared" si="14"/>
        <v>0</v>
      </c>
      <c r="AB69" s="10">
        <f t="shared" si="14"/>
        <v>167219.36000000002</v>
      </c>
      <c r="AC69" s="10">
        <f t="shared" si="14"/>
        <v>360000</v>
      </c>
      <c r="AD69" s="10">
        <f t="shared" si="14"/>
        <v>0</v>
      </c>
      <c r="AE69" s="28" t="s">
        <v>79</v>
      </c>
      <c r="AF69" s="28" t="s">
        <v>79</v>
      </c>
      <c r="AG69" s="12" t="s">
        <v>79</v>
      </c>
    </row>
    <row r="70" spans="1:33" ht="18.75" x14ac:dyDescent="0.3">
      <c r="A70" s="18">
        <v>1</v>
      </c>
      <c r="B70" s="15" t="s">
        <v>124</v>
      </c>
      <c r="C70" s="10">
        <v>7814727.5099999998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1669.2</v>
      </c>
      <c r="M70" s="10">
        <v>7521899.0199999996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112828.49</v>
      </c>
      <c r="AC70" s="10">
        <v>180000</v>
      </c>
      <c r="AD70" s="10">
        <v>0</v>
      </c>
      <c r="AE70" s="13">
        <v>2021</v>
      </c>
      <c r="AF70" s="13">
        <v>2021</v>
      </c>
      <c r="AG70" s="14">
        <v>2021</v>
      </c>
    </row>
    <row r="71" spans="1:33" ht="18.75" x14ac:dyDescent="0.3">
      <c r="A71" s="18">
        <v>2</v>
      </c>
      <c r="B71" s="15" t="s">
        <v>125</v>
      </c>
      <c r="C71" s="10">
        <v>3224616.45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577.20000000000005</v>
      </c>
      <c r="M71" s="10">
        <v>2999622.12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44994.33</v>
      </c>
      <c r="AC71" s="10">
        <v>180000</v>
      </c>
      <c r="AD71" s="10">
        <v>0</v>
      </c>
      <c r="AE71" s="13">
        <v>2021</v>
      </c>
      <c r="AF71" s="13">
        <v>2021</v>
      </c>
      <c r="AG71" s="14">
        <v>2021</v>
      </c>
    </row>
    <row r="72" spans="1:33" ht="18.75" x14ac:dyDescent="0.3">
      <c r="A72" s="18">
        <v>3</v>
      </c>
      <c r="B72" s="15" t="s">
        <v>99</v>
      </c>
      <c r="C72" s="10">
        <v>635832.67000000004</v>
      </c>
      <c r="D72" s="10">
        <v>0</v>
      </c>
      <c r="E72" s="10">
        <v>0</v>
      </c>
      <c r="F72" s="10">
        <v>0</v>
      </c>
      <c r="G72" s="10">
        <v>626436.13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9396.5400000000009</v>
      </c>
      <c r="AC72" s="10">
        <v>0</v>
      </c>
      <c r="AD72" s="10">
        <v>0</v>
      </c>
      <c r="AE72" s="13" t="s">
        <v>84</v>
      </c>
      <c r="AF72" s="13">
        <v>2021</v>
      </c>
      <c r="AG72" s="14">
        <v>2021</v>
      </c>
    </row>
    <row r="73" spans="1:33" ht="18.75" x14ac:dyDescent="0.3">
      <c r="A73" s="15" t="s">
        <v>101</v>
      </c>
      <c r="B73" s="15"/>
      <c r="C73" s="10">
        <f t="shared" ref="C73:AD73" si="15">C74</f>
        <v>2311215.4500000002</v>
      </c>
      <c r="D73" s="10">
        <f t="shared" si="15"/>
        <v>0</v>
      </c>
      <c r="E73" s="10">
        <f t="shared" si="15"/>
        <v>0</v>
      </c>
      <c r="F73" s="10">
        <f t="shared" si="15"/>
        <v>0</v>
      </c>
      <c r="G73" s="10">
        <f t="shared" si="15"/>
        <v>0</v>
      </c>
      <c r="H73" s="10">
        <f t="shared" si="15"/>
        <v>0</v>
      </c>
      <c r="I73" s="10">
        <f t="shared" si="15"/>
        <v>0</v>
      </c>
      <c r="J73" s="10">
        <f t="shared" si="15"/>
        <v>0</v>
      </c>
      <c r="K73" s="10">
        <f t="shared" si="15"/>
        <v>0</v>
      </c>
      <c r="L73" s="10">
        <f t="shared" si="15"/>
        <v>444</v>
      </c>
      <c r="M73" s="10">
        <f t="shared" si="15"/>
        <v>2158832.96</v>
      </c>
      <c r="N73" s="10">
        <f t="shared" si="15"/>
        <v>0</v>
      </c>
      <c r="O73" s="10">
        <f t="shared" si="15"/>
        <v>0</v>
      </c>
      <c r="P73" s="10">
        <f t="shared" si="15"/>
        <v>0</v>
      </c>
      <c r="Q73" s="10">
        <f t="shared" si="15"/>
        <v>0</v>
      </c>
      <c r="R73" s="10">
        <f t="shared" si="15"/>
        <v>0</v>
      </c>
      <c r="S73" s="10">
        <f t="shared" si="15"/>
        <v>0</v>
      </c>
      <c r="T73" s="10">
        <f t="shared" si="15"/>
        <v>0</v>
      </c>
      <c r="U73" s="10">
        <f t="shared" si="15"/>
        <v>0</v>
      </c>
      <c r="V73" s="10">
        <f t="shared" si="15"/>
        <v>0</v>
      </c>
      <c r="W73" s="10">
        <f t="shared" si="15"/>
        <v>0</v>
      </c>
      <c r="X73" s="10">
        <f t="shared" si="15"/>
        <v>0</v>
      </c>
      <c r="Y73" s="10">
        <f t="shared" si="15"/>
        <v>0</v>
      </c>
      <c r="Z73" s="10">
        <f t="shared" si="15"/>
        <v>0</v>
      </c>
      <c r="AA73" s="10">
        <f t="shared" si="15"/>
        <v>0</v>
      </c>
      <c r="AB73" s="10">
        <f t="shared" si="15"/>
        <v>32382.49</v>
      </c>
      <c r="AC73" s="10">
        <f t="shared" si="15"/>
        <v>120000</v>
      </c>
      <c r="AD73" s="10">
        <f t="shared" si="15"/>
        <v>0</v>
      </c>
      <c r="AE73" s="28" t="s">
        <v>79</v>
      </c>
      <c r="AF73" s="28" t="s">
        <v>79</v>
      </c>
      <c r="AG73" s="12" t="s">
        <v>79</v>
      </c>
    </row>
    <row r="74" spans="1:33" ht="18.75" x14ac:dyDescent="0.3">
      <c r="A74" s="18">
        <v>1</v>
      </c>
      <c r="B74" s="15" t="s">
        <v>126</v>
      </c>
      <c r="C74" s="10">
        <v>2311215.4500000002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444</v>
      </c>
      <c r="M74" s="10">
        <v>2158832.96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32382.49</v>
      </c>
      <c r="AC74" s="10">
        <v>120000</v>
      </c>
      <c r="AD74" s="10">
        <v>0</v>
      </c>
      <c r="AE74" s="13">
        <v>2021</v>
      </c>
      <c r="AF74" s="13">
        <v>2021</v>
      </c>
      <c r="AG74" s="14">
        <v>2021</v>
      </c>
    </row>
    <row r="75" spans="1:33" ht="18.75" x14ac:dyDescent="0.3">
      <c r="A75" s="15" t="s">
        <v>104</v>
      </c>
      <c r="B75" s="15"/>
      <c r="C75" s="10">
        <f>SUM(C76:C82)</f>
        <v>26695520.850000001</v>
      </c>
      <c r="D75" s="10">
        <f t="shared" ref="D75:AD75" si="16">SUM(D76:D82)</f>
        <v>0</v>
      </c>
      <c r="E75" s="10">
        <f t="shared" si="16"/>
        <v>0</v>
      </c>
      <c r="F75" s="10">
        <f t="shared" si="16"/>
        <v>0</v>
      </c>
      <c r="G75" s="10">
        <f t="shared" si="16"/>
        <v>0</v>
      </c>
      <c r="H75" s="10">
        <f t="shared" si="16"/>
        <v>0</v>
      </c>
      <c r="I75" s="10">
        <f t="shared" si="16"/>
        <v>0</v>
      </c>
      <c r="J75" s="10">
        <f t="shared" si="16"/>
        <v>0</v>
      </c>
      <c r="K75" s="10">
        <f t="shared" si="16"/>
        <v>0</v>
      </c>
      <c r="L75" s="10">
        <f t="shared" si="16"/>
        <v>4054.2999999999997</v>
      </c>
      <c r="M75" s="10">
        <f t="shared" si="16"/>
        <v>21549137.510000002</v>
      </c>
      <c r="N75" s="10">
        <f t="shared" si="16"/>
        <v>0</v>
      </c>
      <c r="O75" s="10">
        <f t="shared" si="16"/>
        <v>0</v>
      </c>
      <c r="P75" s="10">
        <f t="shared" si="16"/>
        <v>2886.45</v>
      </c>
      <c r="Q75" s="10">
        <f t="shared" si="16"/>
        <v>4308518.51</v>
      </c>
      <c r="R75" s="10">
        <f t="shared" si="16"/>
        <v>0</v>
      </c>
      <c r="S75" s="10">
        <f t="shared" si="16"/>
        <v>0</v>
      </c>
      <c r="T75" s="10">
        <f t="shared" si="16"/>
        <v>0</v>
      </c>
      <c r="U75" s="10">
        <f t="shared" si="16"/>
        <v>0</v>
      </c>
      <c r="V75" s="10">
        <f t="shared" si="16"/>
        <v>0</v>
      </c>
      <c r="W75" s="10">
        <f t="shared" si="16"/>
        <v>0</v>
      </c>
      <c r="X75" s="10">
        <f t="shared" si="16"/>
        <v>0</v>
      </c>
      <c r="Y75" s="10">
        <f t="shared" si="16"/>
        <v>0</v>
      </c>
      <c r="Z75" s="10">
        <f t="shared" si="16"/>
        <v>0</v>
      </c>
      <c r="AA75" s="10">
        <f t="shared" si="16"/>
        <v>0</v>
      </c>
      <c r="AB75" s="10">
        <f t="shared" si="16"/>
        <v>387864.82999999996</v>
      </c>
      <c r="AC75" s="10">
        <f t="shared" si="16"/>
        <v>450000</v>
      </c>
      <c r="AD75" s="10">
        <f t="shared" si="16"/>
        <v>0</v>
      </c>
      <c r="AE75" s="28" t="s">
        <v>79</v>
      </c>
      <c r="AF75" s="28" t="s">
        <v>79</v>
      </c>
      <c r="AG75" s="12" t="s">
        <v>79</v>
      </c>
    </row>
    <row r="76" spans="1:33" ht="18.75" x14ac:dyDescent="0.3">
      <c r="A76" s="18">
        <v>1</v>
      </c>
      <c r="B76" s="15" t="s">
        <v>127</v>
      </c>
      <c r="C76" s="10">
        <v>3969553.4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663</v>
      </c>
      <c r="M76" s="10">
        <v>3763106.8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56446.6</v>
      </c>
      <c r="AC76" s="10">
        <v>150000</v>
      </c>
      <c r="AD76" s="10">
        <v>0</v>
      </c>
      <c r="AE76" s="13">
        <v>2021</v>
      </c>
      <c r="AF76" s="13">
        <v>2021</v>
      </c>
      <c r="AG76" s="14">
        <v>2021</v>
      </c>
    </row>
    <row r="77" spans="1:33" ht="18.75" x14ac:dyDescent="0.3">
      <c r="A77" s="18">
        <v>2</v>
      </c>
      <c r="B77" s="15" t="s">
        <v>128</v>
      </c>
      <c r="C77" s="10">
        <v>3834770.5000000005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660</v>
      </c>
      <c r="M77" s="10">
        <v>3630315.7600000002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54454.74</v>
      </c>
      <c r="AC77" s="10">
        <v>150000</v>
      </c>
      <c r="AD77" s="10">
        <v>0</v>
      </c>
      <c r="AE77" s="13">
        <v>2021</v>
      </c>
      <c r="AF77" s="13">
        <v>2021</v>
      </c>
      <c r="AG77" s="14">
        <v>2021</v>
      </c>
    </row>
    <row r="78" spans="1:33" ht="18.75" x14ac:dyDescent="0.3">
      <c r="A78" s="18">
        <v>3</v>
      </c>
      <c r="B78" s="15" t="s">
        <v>129</v>
      </c>
      <c r="C78" s="10">
        <v>3291315.0500000003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647</v>
      </c>
      <c r="M78" s="10">
        <v>3242674.93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48640.12</v>
      </c>
      <c r="AC78" s="10">
        <v>0</v>
      </c>
      <c r="AD78" s="10">
        <v>0</v>
      </c>
      <c r="AE78" s="13" t="s">
        <v>84</v>
      </c>
      <c r="AF78" s="13">
        <v>2021</v>
      </c>
      <c r="AG78" s="14">
        <v>2021</v>
      </c>
    </row>
    <row r="79" spans="1:33" ht="18.75" x14ac:dyDescent="0.3">
      <c r="A79" s="18">
        <v>4</v>
      </c>
      <c r="B79" s="15" t="s">
        <v>130</v>
      </c>
      <c r="C79" s="10">
        <v>2799929.1599999997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536.20000000000005</v>
      </c>
      <c r="M79" s="10">
        <v>2610767.65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39161.51</v>
      </c>
      <c r="AC79" s="10">
        <v>150000</v>
      </c>
      <c r="AD79" s="10">
        <v>0</v>
      </c>
      <c r="AE79" s="13">
        <v>2021</v>
      </c>
      <c r="AF79" s="13">
        <v>2021</v>
      </c>
      <c r="AG79" s="14">
        <v>2021</v>
      </c>
    </row>
    <row r="80" spans="1:33" ht="18.75" x14ac:dyDescent="0.3">
      <c r="A80" s="18">
        <v>5</v>
      </c>
      <c r="B80" s="15" t="s">
        <v>131</v>
      </c>
      <c r="C80" s="10">
        <v>3312780.06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651.20000000000005</v>
      </c>
      <c r="M80" s="10">
        <v>3263822.72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48957.34</v>
      </c>
      <c r="AC80" s="10">
        <v>0</v>
      </c>
      <c r="AD80" s="10">
        <v>0</v>
      </c>
      <c r="AE80" s="13" t="s">
        <v>84</v>
      </c>
      <c r="AF80" s="13">
        <v>2021</v>
      </c>
      <c r="AG80" s="14">
        <v>2021</v>
      </c>
    </row>
    <row r="81" spans="1:33" ht="18.75" x14ac:dyDescent="0.3">
      <c r="A81" s="18">
        <v>6</v>
      </c>
      <c r="B81" s="15" t="s">
        <v>111</v>
      </c>
      <c r="C81" s="10">
        <v>4373146.29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2886.45</v>
      </c>
      <c r="Q81" s="10">
        <v>4308518.51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64627.78</v>
      </c>
      <c r="AC81" s="10">
        <v>0</v>
      </c>
      <c r="AD81" s="10">
        <v>0</v>
      </c>
      <c r="AE81" s="13" t="s">
        <v>84</v>
      </c>
      <c r="AF81" s="13">
        <v>2021</v>
      </c>
      <c r="AG81" s="14">
        <v>2021</v>
      </c>
    </row>
    <row r="82" spans="1:33" ht="18.75" x14ac:dyDescent="0.3">
      <c r="A82" s="18">
        <v>7</v>
      </c>
      <c r="B82" s="15" t="s">
        <v>107</v>
      </c>
      <c r="C82" s="10">
        <v>5114026.3900000006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896.9</v>
      </c>
      <c r="M82" s="10">
        <v>5038449.6500000004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75576.740000000005</v>
      </c>
      <c r="AC82" s="10">
        <v>0</v>
      </c>
      <c r="AD82" s="10">
        <v>0</v>
      </c>
      <c r="AE82" s="13" t="s">
        <v>84</v>
      </c>
      <c r="AF82" s="13">
        <v>2021</v>
      </c>
      <c r="AG82" s="14">
        <v>2021</v>
      </c>
    </row>
    <row r="83" spans="1:33" ht="18.75" x14ac:dyDescent="0.3">
      <c r="A83" s="53" t="s">
        <v>145</v>
      </c>
      <c r="B83" s="54"/>
      <c r="C83" s="10">
        <f>C84+C86+C90+C92+C94+C96+C100</f>
        <v>43065453.589999996</v>
      </c>
      <c r="D83" s="10">
        <f t="shared" ref="D83:AD83" si="17">D84+D86+D90+D92+D94+D96+D100</f>
        <v>451170.83</v>
      </c>
      <c r="E83" s="10">
        <f t="shared" si="17"/>
        <v>885201.84</v>
      </c>
      <c r="F83" s="10">
        <f t="shared" si="17"/>
        <v>1880858.0000000002</v>
      </c>
      <c r="G83" s="10">
        <f t="shared" si="17"/>
        <v>667182.5</v>
      </c>
      <c r="H83" s="10">
        <f t="shared" si="17"/>
        <v>0</v>
      </c>
      <c r="I83" s="10">
        <f t="shared" si="17"/>
        <v>0</v>
      </c>
      <c r="J83" s="10">
        <f t="shared" si="17"/>
        <v>0</v>
      </c>
      <c r="K83" s="10">
        <f t="shared" si="17"/>
        <v>0</v>
      </c>
      <c r="L83" s="10">
        <f t="shared" si="17"/>
        <v>6736.06</v>
      </c>
      <c r="M83" s="10">
        <f t="shared" si="17"/>
        <v>31082126.360000003</v>
      </c>
      <c r="N83" s="10">
        <f t="shared" si="17"/>
        <v>0</v>
      </c>
      <c r="O83" s="10">
        <f t="shared" si="17"/>
        <v>0</v>
      </c>
      <c r="P83" s="10">
        <f t="shared" si="17"/>
        <v>670.8</v>
      </c>
      <c r="Q83" s="10">
        <f t="shared" si="17"/>
        <v>3035919.51</v>
      </c>
      <c r="R83" s="10">
        <f t="shared" si="17"/>
        <v>72.77</v>
      </c>
      <c r="S83" s="10">
        <f t="shared" si="17"/>
        <v>2682716.92</v>
      </c>
      <c r="T83" s="10">
        <f t="shared" si="17"/>
        <v>0</v>
      </c>
      <c r="U83" s="10">
        <f t="shared" si="17"/>
        <v>0</v>
      </c>
      <c r="V83" s="10">
        <f t="shared" si="17"/>
        <v>0</v>
      </c>
      <c r="W83" s="10">
        <f t="shared" si="17"/>
        <v>0</v>
      </c>
      <c r="X83" s="10">
        <f t="shared" si="17"/>
        <v>0</v>
      </c>
      <c r="Y83" s="10">
        <f t="shared" si="17"/>
        <v>0</v>
      </c>
      <c r="Z83" s="10">
        <f t="shared" si="17"/>
        <v>0</v>
      </c>
      <c r="AA83" s="10">
        <f t="shared" si="17"/>
        <v>0</v>
      </c>
      <c r="AB83" s="10">
        <f t="shared" si="17"/>
        <v>610277.63</v>
      </c>
      <c r="AC83" s="10">
        <f t="shared" si="17"/>
        <v>1770000</v>
      </c>
      <c r="AD83" s="10">
        <f t="shared" si="17"/>
        <v>0</v>
      </c>
      <c r="AE83" s="28" t="s">
        <v>79</v>
      </c>
      <c r="AF83" s="28" t="s">
        <v>79</v>
      </c>
      <c r="AG83" s="12" t="s">
        <v>79</v>
      </c>
    </row>
    <row r="84" spans="1:33" ht="18.75" x14ac:dyDescent="0.3">
      <c r="A84" s="15" t="s">
        <v>78</v>
      </c>
      <c r="B84" s="17"/>
      <c r="C84" s="10">
        <f>C85</f>
        <v>3231458.3</v>
      </c>
      <c r="D84" s="10">
        <f t="shared" ref="D84:AD84" si="18">D85</f>
        <v>0</v>
      </c>
      <c r="E84" s="10">
        <f t="shared" si="18"/>
        <v>0</v>
      </c>
      <c r="F84" s="10">
        <f t="shared" si="18"/>
        <v>0</v>
      </c>
      <c r="G84" s="10">
        <f t="shared" si="18"/>
        <v>0</v>
      </c>
      <c r="H84" s="10">
        <f t="shared" si="18"/>
        <v>0</v>
      </c>
      <c r="I84" s="10">
        <f t="shared" si="18"/>
        <v>0</v>
      </c>
      <c r="J84" s="11">
        <f t="shared" si="18"/>
        <v>0</v>
      </c>
      <c r="K84" s="10">
        <f t="shared" si="18"/>
        <v>0</v>
      </c>
      <c r="L84" s="10">
        <f t="shared" si="18"/>
        <v>0</v>
      </c>
      <c r="M84" s="10">
        <f t="shared" si="18"/>
        <v>0</v>
      </c>
      <c r="N84" s="10">
        <f t="shared" si="18"/>
        <v>0</v>
      </c>
      <c r="O84" s="10">
        <f t="shared" si="18"/>
        <v>0</v>
      </c>
      <c r="P84" s="10">
        <f t="shared" si="18"/>
        <v>670.8</v>
      </c>
      <c r="Q84" s="10">
        <f t="shared" si="18"/>
        <v>3035919.51</v>
      </c>
      <c r="R84" s="10">
        <f t="shared" si="18"/>
        <v>0</v>
      </c>
      <c r="S84" s="10">
        <f t="shared" si="18"/>
        <v>0</v>
      </c>
      <c r="T84" s="10">
        <f t="shared" si="18"/>
        <v>0</v>
      </c>
      <c r="U84" s="10">
        <f t="shared" si="18"/>
        <v>0</v>
      </c>
      <c r="V84" s="10">
        <f t="shared" si="18"/>
        <v>0</v>
      </c>
      <c r="W84" s="10">
        <f t="shared" si="18"/>
        <v>0</v>
      </c>
      <c r="X84" s="10">
        <f t="shared" si="18"/>
        <v>0</v>
      </c>
      <c r="Y84" s="10">
        <f t="shared" si="18"/>
        <v>0</v>
      </c>
      <c r="Z84" s="10">
        <f t="shared" si="18"/>
        <v>0</v>
      </c>
      <c r="AA84" s="10">
        <f t="shared" si="18"/>
        <v>0</v>
      </c>
      <c r="AB84" s="10">
        <f t="shared" si="18"/>
        <v>45538.79</v>
      </c>
      <c r="AC84" s="10">
        <f t="shared" si="18"/>
        <v>150000</v>
      </c>
      <c r="AD84" s="10">
        <f t="shared" si="18"/>
        <v>0</v>
      </c>
      <c r="AE84" s="27" t="s">
        <v>79</v>
      </c>
      <c r="AF84" s="27" t="s">
        <v>79</v>
      </c>
      <c r="AG84" s="16" t="s">
        <v>79</v>
      </c>
    </row>
    <row r="85" spans="1:33" ht="18.75" x14ac:dyDescent="0.3">
      <c r="A85" s="18">
        <v>1</v>
      </c>
      <c r="B85" s="19" t="s">
        <v>132</v>
      </c>
      <c r="C85" s="10">
        <v>3231458.3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1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670.8</v>
      </c>
      <c r="Q85" s="10">
        <v>3035919.51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45538.79</v>
      </c>
      <c r="AC85" s="10">
        <v>150000</v>
      </c>
      <c r="AD85" s="10">
        <v>0</v>
      </c>
      <c r="AE85" s="13">
        <v>2022</v>
      </c>
      <c r="AF85" s="13">
        <v>2022</v>
      </c>
      <c r="AG85" s="14">
        <v>2022</v>
      </c>
    </row>
    <row r="86" spans="1:33" ht="18.75" x14ac:dyDescent="0.3">
      <c r="A86" s="15" t="s">
        <v>87</v>
      </c>
      <c r="B86" s="15"/>
      <c r="C86" s="10">
        <f>C87+C88+C89</f>
        <v>16849360.93</v>
      </c>
      <c r="D86" s="10">
        <f t="shared" ref="D86:AD86" si="19">D87+D88+D89</f>
        <v>451170.83</v>
      </c>
      <c r="E86" s="10">
        <f t="shared" si="19"/>
        <v>885201.84</v>
      </c>
      <c r="F86" s="10">
        <f t="shared" si="19"/>
        <v>1880858.0000000002</v>
      </c>
      <c r="G86" s="10">
        <f t="shared" si="19"/>
        <v>667182.5</v>
      </c>
      <c r="H86" s="10">
        <f t="shared" si="19"/>
        <v>0</v>
      </c>
      <c r="I86" s="10">
        <f t="shared" si="19"/>
        <v>0</v>
      </c>
      <c r="J86" s="11">
        <f t="shared" si="19"/>
        <v>0</v>
      </c>
      <c r="K86" s="10">
        <f t="shared" si="19"/>
        <v>0</v>
      </c>
      <c r="L86" s="10">
        <f t="shared" si="19"/>
        <v>2286.5</v>
      </c>
      <c r="M86" s="10">
        <f t="shared" si="19"/>
        <v>12065696.120000001</v>
      </c>
      <c r="N86" s="10">
        <f t="shared" si="19"/>
        <v>0</v>
      </c>
      <c r="O86" s="10">
        <f t="shared" si="19"/>
        <v>0</v>
      </c>
      <c r="P86" s="10">
        <f t="shared" si="19"/>
        <v>0</v>
      </c>
      <c r="Q86" s="10">
        <f t="shared" si="19"/>
        <v>0</v>
      </c>
      <c r="R86" s="10">
        <f t="shared" si="19"/>
        <v>0</v>
      </c>
      <c r="S86" s="10">
        <f t="shared" si="19"/>
        <v>0</v>
      </c>
      <c r="T86" s="10">
        <f t="shared" si="19"/>
        <v>0</v>
      </c>
      <c r="U86" s="10">
        <f t="shared" si="19"/>
        <v>0</v>
      </c>
      <c r="V86" s="10">
        <f t="shared" si="19"/>
        <v>0</v>
      </c>
      <c r="W86" s="10">
        <f t="shared" si="19"/>
        <v>0</v>
      </c>
      <c r="X86" s="10">
        <f t="shared" si="19"/>
        <v>0</v>
      </c>
      <c r="Y86" s="10">
        <f t="shared" si="19"/>
        <v>0</v>
      </c>
      <c r="Z86" s="10">
        <f t="shared" si="19"/>
        <v>0</v>
      </c>
      <c r="AA86" s="10">
        <f t="shared" si="19"/>
        <v>0</v>
      </c>
      <c r="AB86" s="10">
        <f t="shared" si="19"/>
        <v>239251.64</v>
      </c>
      <c r="AC86" s="10">
        <f t="shared" si="19"/>
        <v>660000</v>
      </c>
      <c r="AD86" s="10">
        <f t="shared" si="19"/>
        <v>0</v>
      </c>
      <c r="AE86" s="27" t="s">
        <v>79</v>
      </c>
      <c r="AF86" s="27" t="s">
        <v>79</v>
      </c>
      <c r="AG86" s="16" t="s">
        <v>79</v>
      </c>
    </row>
    <row r="87" spans="1:33" ht="18.75" x14ac:dyDescent="0.3">
      <c r="A87" s="18">
        <v>1</v>
      </c>
      <c r="B87" s="19" t="s">
        <v>133</v>
      </c>
      <c r="C87" s="10">
        <v>5782944.25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1">
        <v>0</v>
      </c>
      <c r="K87" s="10">
        <v>0</v>
      </c>
      <c r="L87" s="10">
        <v>1047.5999999999999</v>
      </c>
      <c r="M87" s="10">
        <v>5520142.1200000001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82802.13</v>
      </c>
      <c r="AC87" s="10">
        <v>180000</v>
      </c>
      <c r="AD87" s="10">
        <v>0</v>
      </c>
      <c r="AE87" s="13">
        <v>2022</v>
      </c>
      <c r="AF87" s="13">
        <v>2022</v>
      </c>
      <c r="AG87" s="14">
        <v>2022</v>
      </c>
    </row>
    <row r="88" spans="1:33" ht="18.75" x14ac:dyDescent="0.3">
      <c r="A88" s="18">
        <v>2</v>
      </c>
      <c r="B88" s="19" t="s">
        <v>134</v>
      </c>
      <c r="C88" s="10">
        <v>6823737.3099999996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1">
        <v>0</v>
      </c>
      <c r="K88" s="10">
        <v>0</v>
      </c>
      <c r="L88" s="10">
        <v>1238.9000000000001</v>
      </c>
      <c r="M88" s="10">
        <v>6545554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98183.31</v>
      </c>
      <c r="AC88" s="10">
        <v>180000</v>
      </c>
      <c r="AD88" s="10">
        <v>0</v>
      </c>
      <c r="AE88" s="13">
        <v>2022</v>
      </c>
      <c r="AF88" s="13">
        <v>2022</v>
      </c>
      <c r="AG88" s="14">
        <v>2022</v>
      </c>
    </row>
    <row r="89" spans="1:33" ht="18.75" x14ac:dyDescent="0.3">
      <c r="A89" s="18">
        <v>3</v>
      </c>
      <c r="B89" s="19" t="s">
        <v>135</v>
      </c>
      <c r="C89" s="10">
        <v>4242679.37</v>
      </c>
      <c r="D89" s="10">
        <v>451170.83</v>
      </c>
      <c r="E89" s="10">
        <v>885201.84</v>
      </c>
      <c r="F89" s="10">
        <v>1880858.0000000002</v>
      </c>
      <c r="G89" s="10">
        <v>667182.5</v>
      </c>
      <c r="H89" s="10">
        <v>0</v>
      </c>
      <c r="I89" s="10">
        <v>0</v>
      </c>
      <c r="J89" s="11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58266.2</v>
      </c>
      <c r="AC89" s="10">
        <v>300000</v>
      </c>
      <c r="AD89" s="10">
        <v>0</v>
      </c>
      <c r="AE89" s="13">
        <v>2022</v>
      </c>
      <c r="AF89" s="13">
        <v>2022</v>
      </c>
      <c r="AG89" s="14">
        <v>2022</v>
      </c>
    </row>
    <row r="90" spans="1:33" ht="18.75" x14ac:dyDescent="0.3">
      <c r="A90" s="15" t="s">
        <v>95</v>
      </c>
      <c r="B90" s="15"/>
      <c r="C90" s="10">
        <f>C91</f>
        <v>2872957.67</v>
      </c>
      <c r="D90" s="10">
        <f t="shared" ref="D90:AD90" si="20">D91</f>
        <v>0</v>
      </c>
      <c r="E90" s="10">
        <f t="shared" si="20"/>
        <v>0</v>
      </c>
      <c r="F90" s="10">
        <f t="shared" si="20"/>
        <v>0</v>
      </c>
      <c r="G90" s="10">
        <f t="shared" si="20"/>
        <v>0</v>
      </c>
      <c r="H90" s="10">
        <f t="shared" si="20"/>
        <v>0</v>
      </c>
      <c r="I90" s="10">
        <f t="shared" si="20"/>
        <v>0</v>
      </c>
      <c r="J90" s="11">
        <f t="shared" si="20"/>
        <v>0</v>
      </c>
      <c r="K90" s="10">
        <f t="shared" si="20"/>
        <v>0</v>
      </c>
      <c r="L90" s="10">
        <f t="shared" si="20"/>
        <v>0</v>
      </c>
      <c r="M90" s="10">
        <f t="shared" si="20"/>
        <v>0</v>
      </c>
      <c r="N90" s="10">
        <f t="shared" si="20"/>
        <v>0</v>
      </c>
      <c r="O90" s="10">
        <f t="shared" si="20"/>
        <v>0</v>
      </c>
      <c r="P90" s="10">
        <f t="shared" si="20"/>
        <v>0</v>
      </c>
      <c r="Q90" s="10">
        <f t="shared" si="20"/>
        <v>0</v>
      </c>
      <c r="R90" s="10">
        <f t="shared" si="20"/>
        <v>72.77</v>
      </c>
      <c r="S90" s="10">
        <f t="shared" si="20"/>
        <v>2682716.92</v>
      </c>
      <c r="T90" s="10">
        <f t="shared" si="20"/>
        <v>0</v>
      </c>
      <c r="U90" s="10">
        <f t="shared" si="20"/>
        <v>0</v>
      </c>
      <c r="V90" s="10">
        <f t="shared" si="20"/>
        <v>0</v>
      </c>
      <c r="W90" s="10">
        <f t="shared" si="20"/>
        <v>0</v>
      </c>
      <c r="X90" s="10">
        <f t="shared" si="20"/>
        <v>0</v>
      </c>
      <c r="Y90" s="10">
        <f t="shared" si="20"/>
        <v>0</v>
      </c>
      <c r="Z90" s="10">
        <f t="shared" si="20"/>
        <v>0</v>
      </c>
      <c r="AA90" s="10">
        <f t="shared" si="20"/>
        <v>0</v>
      </c>
      <c r="AB90" s="10">
        <f t="shared" si="20"/>
        <v>40240.75</v>
      </c>
      <c r="AC90" s="10">
        <f t="shared" si="20"/>
        <v>150000</v>
      </c>
      <c r="AD90" s="10">
        <f t="shared" si="20"/>
        <v>0</v>
      </c>
      <c r="AE90" s="27" t="s">
        <v>79</v>
      </c>
      <c r="AF90" s="27" t="s">
        <v>79</v>
      </c>
      <c r="AG90" s="16" t="s">
        <v>79</v>
      </c>
    </row>
    <row r="91" spans="1:33" ht="18.75" x14ac:dyDescent="0.3">
      <c r="A91" s="18">
        <v>1</v>
      </c>
      <c r="B91" s="19" t="s">
        <v>136</v>
      </c>
      <c r="C91" s="10">
        <v>2872957.67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1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72.77</v>
      </c>
      <c r="S91" s="10">
        <v>2682716.92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40240.75</v>
      </c>
      <c r="AC91" s="10">
        <v>150000</v>
      </c>
      <c r="AD91" s="10">
        <v>0</v>
      </c>
      <c r="AE91" s="13">
        <v>2022</v>
      </c>
      <c r="AF91" s="13">
        <v>2022</v>
      </c>
      <c r="AG91" s="14">
        <v>2022</v>
      </c>
    </row>
    <row r="92" spans="1:33" ht="18.75" x14ac:dyDescent="0.3">
      <c r="A92" s="15" t="s">
        <v>101</v>
      </c>
      <c r="B92" s="15"/>
      <c r="C92" s="10">
        <f>C93</f>
        <v>2311215.4500000002</v>
      </c>
      <c r="D92" s="10">
        <f t="shared" ref="D92:AD92" si="21">D93</f>
        <v>0</v>
      </c>
      <c r="E92" s="10">
        <f t="shared" si="21"/>
        <v>0</v>
      </c>
      <c r="F92" s="10">
        <f t="shared" si="21"/>
        <v>0</v>
      </c>
      <c r="G92" s="10">
        <f t="shared" si="21"/>
        <v>0</v>
      </c>
      <c r="H92" s="10">
        <f t="shared" si="21"/>
        <v>0</v>
      </c>
      <c r="I92" s="10">
        <f t="shared" si="21"/>
        <v>0</v>
      </c>
      <c r="J92" s="11">
        <f t="shared" si="21"/>
        <v>0</v>
      </c>
      <c r="K92" s="10">
        <f t="shared" si="21"/>
        <v>0</v>
      </c>
      <c r="L92" s="10">
        <f t="shared" si="21"/>
        <v>470</v>
      </c>
      <c r="M92" s="10">
        <f t="shared" si="21"/>
        <v>2158832.96</v>
      </c>
      <c r="N92" s="10">
        <f t="shared" si="21"/>
        <v>0</v>
      </c>
      <c r="O92" s="10">
        <f t="shared" si="21"/>
        <v>0</v>
      </c>
      <c r="P92" s="10">
        <f t="shared" si="21"/>
        <v>0</v>
      </c>
      <c r="Q92" s="10">
        <f t="shared" si="21"/>
        <v>0</v>
      </c>
      <c r="R92" s="10">
        <f t="shared" si="21"/>
        <v>0</v>
      </c>
      <c r="S92" s="10">
        <f t="shared" si="21"/>
        <v>0</v>
      </c>
      <c r="T92" s="10">
        <f t="shared" si="21"/>
        <v>0</v>
      </c>
      <c r="U92" s="10">
        <f t="shared" si="21"/>
        <v>0</v>
      </c>
      <c r="V92" s="10">
        <f t="shared" si="21"/>
        <v>0</v>
      </c>
      <c r="W92" s="10">
        <f t="shared" si="21"/>
        <v>0</v>
      </c>
      <c r="X92" s="10">
        <f t="shared" si="21"/>
        <v>0</v>
      </c>
      <c r="Y92" s="10">
        <f t="shared" si="21"/>
        <v>0</v>
      </c>
      <c r="Z92" s="10">
        <f t="shared" si="21"/>
        <v>0</v>
      </c>
      <c r="AA92" s="10">
        <f t="shared" si="21"/>
        <v>0</v>
      </c>
      <c r="AB92" s="10">
        <f t="shared" si="21"/>
        <v>32382.49</v>
      </c>
      <c r="AC92" s="10">
        <f t="shared" si="21"/>
        <v>120000</v>
      </c>
      <c r="AD92" s="10">
        <f t="shared" si="21"/>
        <v>0</v>
      </c>
      <c r="AE92" s="27" t="s">
        <v>79</v>
      </c>
      <c r="AF92" s="27" t="s">
        <v>79</v>
      </c>
      <c r="AG92" s="16" t="s">
        <v>79</v>
      </c>
    </row>
    <row r="93" spans="1:33" ht="18.75" x14ac:dyDescent="0.3">
      <c r="A93" s="18">
        <v>1</v>
      </c>
      <c r="B93" s="19" t="s">
        <v>137</v>
      </c>
      <c r="C93" s="10">
        <v>2311215.4500000002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1">
        <v>0</v>
      </c>
      <c r="K93" s="10">
        <v>0</v>
      </c>
      <c r="L93" s="10">
        <v>470</v>
      </c>
      <c r="M93" s="10">
        <v>2158832.96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32382.49</v>
      </c>
      <c r="AC93" s="10">
        <v>120000</v>
      </c>
      <c r="AD93" s="10">
        <v>0</v>
      </c>
      <c r="AE93" s="13">
        <v>2022</v>
      </c>
      <c r="AF93" s="13">
        <v>2022</v>
      </c>
      <c r="AG93" s="14">
        <v>2022</v>
      </c>
    </row>
    <row r="94" spans="1:33" ht="18.75" x14ac:dyDescent="0.3">
      <c r="A94" s="15" t="s">
        <v>116</v>
      </c>
      <c r="B94" s="15"/>
      <c r="C94" s="10">
        <f>C95</f>
        <v>3215375.5700000003</v>
      </c>
      <c r="D94" s="10">
        <f t="shared" ref="D94:AD94" si="22">D95</f>
        <v>0</v>
      </c>
      <c r="E94" s="10">
        <f t="shared" si="22"/>
        <v>0</v>
      </c>
      <c r="F94" s="10">
        <f t="shared" si="22"/>
        <v>0</v>
      </c>
      <c r="G94" s="10">
        <f t="shared" si="22"/>
        <v>0</v>
      </c>
      <c r="H94" s="10">
        <f t="shared" si="22"/>
        <v>0</v>
      </c>
      <c r="I94" s="10">
        <f t="shared" si="22"/>
        <v>0</v>
      </c>
      <c r="J94" s="11">
        <f t="shared" si="22"/>
        <v>0</v>
      </c>
      <c r="K94" s="10">
        <f t="shared" si="22"/>
        <v>0</v>
      </c>
      <c r="L94" s="10">
        <f t="shared" si="22"/>
        <v>615.76</v>
      </c>
      <c r="M94" s="10">
        <f t="shared" si="22"/>
        <v>3020074.45</v>
      </c>
      <c r="N94" s="10">
        <f t="shared" si="22"/>
        <v>0</v>
      </c>
      <c r="O94" s="10">
        <f t="shared" si="22"/>
        <v>0</v>
      </c>
      <c r="P94" s="10">
        <f t="shared" si="22"/>
        <v>0</v>
      </c>
      <c r="Q94" s="10">
        <f t="shared" si="22"/>
        <v>0</v>
      </c>
      <c r="R94" s="10">
        <f t="shared" si="22"/>
        <v>0</v>
      </c>
      <c r="S94" s="10">
        <f t="shared" si="22"/>
        <v>0</v>
      </c>
      <c r="T94" s="10">
        <f t="shared" si="22"/>
        <v>0</v>
      </c>
      <c r="U94" s="10">
        <f t="shared" si="22"/>
        <v>0</v>
      </c>
      <c r="V94" s="10">
        <f t="shared" si="22"/>
        <v>0</v>
      </c>
      <c r="W94" s="10">
        <f t="shared" si="22"/>
        <v>0</v>
      </c>
      <c r="X94" s="10">
        <f t="shared" si="22"/>
        <v>0</v>
      </c>
      <c r="Y94" s="10">
        <f t="shared" si="22"/>
        <v>0</v>
      </c>
      <c r="Z94" s="10">
        <f t="shared" si="22"/>
        <v>0</v>
      </c>
      <c r="AA94" s="10">
        <f t="shared" si="22"/>
        <v>0</v>
      </c>
      <c r="AB94" s="10">
        <f t="shared" si="22"/>
        <v>45301.120000000003</v>
      </c>
      <c r="AC94" s="10">
        <f t="shared" si="22"/>
        <v>150000</v>
      </c>
      <c r="AD94" s="10">
        <f t="shared" si="22"/>
        <v>0</v>
      </c>
      <c r="AE94" s="27" t="s">
        <v>79</v>
      </c>
      <c r="AF94" s="27" t="s">
        <v>79</v>
      </c>
      <c r="AG94" s="16" t="s">
        <v>79</v>
      </c>
    </row>
    <row r="95" spans="1:33" ht="18.75" x14ac:dyDescent="0.3">
      <c r="A95" s="18">
        <v>1</v>
      </c>
      <c r="B95" s="19" t="s">
        <v>138</v>
      </c>
      <c r="C95" s="10">
        <v>3215375.5700000003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1">
        <v>0</v>
      </c>
      <c r="K95" s="10">
        <v>0</v>
      </c>
      <c r="L95" s="10">
        <v>615.76</v>
      </c>
      <c r="M95" s="10">
        <v>3020074.45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45301.120000000003</v>
      </c>
      <c r="AC95" s="10">
        <v>150000</v>
      </c>
      <c r="AD95" s="10">
        <v>0</v>
      </c>
      <c r="AE95" s="13">
        <v>2022</v>
      </c>
      <c r="AF95" s="13">
        <v>2022</v>
      </c>
      <c r="AG95" s="14">
        <v>2022</v>
      </c>
    </row>
    <row r="96" spans="1:33" ht="18.75" x14ac:dyDescent="0.3">
      <c r="A96" s="15" t="s">
        <v>104</v>
      </c>
      <c r="B96" s="15"/>
      <c r="C96" s="10">
        <f>C97+C98+C99</f>
        <v>10672314.84</v>
      </c>
      <c r="D96" s="10">
        <f t="shared" ref="D96:AD96" si="23">D97+D98+D99</f>
        <v>0</v>
      </c>
      <c r="E96" s="10">
        <f t="shared" si="23"/>
        <v>0</v>
      </c>
      <c r="F96" s="10">
        <f t="shared" si="23"/>
        <v>0</v>
      </c>
      <c r="G96" s="10">
        <f t="shared" si="23"/>
        <v>0</v>
      </c>
      <c r="H96" s="10">
        <f t="shared" si="23"/>
        <v>0</v>
      </c>
      <c r="I96" s="10">
        <f t="shared" si="23"/>
        <v>0</v>
      </c>
      <c r="J96" s="11">
        <f t="shared" si="23"/>
        <v>0</v>
      </c>
      <c r="K96" s="10">
        <f t="shared" si="23"/>
        <v>0</v>
      </c>
      <c r="L96" s="10">
        <f t="shared" si="23"/>
        <v>2043.8</v>
      </c>
      <c r="M96" s="10">
        <f t="shared" si="23"/>
        <v>10100802.800000001</v>
      </c>
      <c r="N96" s="10">
        <f t="shared" si="23"/>
        <v>0</v>
      </c>
      <c r="O96" s="10">
        <f t="shared" si="23"/>
        <v>0</v>
      </c>
      <c r="P96" s="10">
        <f t="shared" si="23"/>
        <v>0</v>
      </c>
      <c r="Q96" s="10">
        <f t="shared" si="23"/>
        <v>0</v>
      </c>
      <c r="R96" s="10">
        <f t="shared" si="23"/>
        <v>0</v>
      </c>
      <c r="S96" s="10">
        <f t="shared" si="23"/>
        <v>0</v>
      </c>
      <c r="T96" s="10">
        <f t="shared" si="23"/>
        <v>0</v>
      </c>
      <c r="U96" s="10">
        <f t="shared" si="23"/>
        <v>0</v>
      </c>
      <c r="V96" s="10">
        <f t="shared" si="23"/>
        <v>0</v>
      </c>
      <c r="W96" s="10">
        <f t="shared" si="23"/>
        <v>0</v>
      </c>
      <c r="X96" s="10">
        <f t="shared" si="23"/>
        <v>0</v>
      </c>
      <c r="Y96" s="10">
        <f t="shared" si="23"/>
        <v>0</v>
      </c>
      <c r="Z96" s="10">
        <f t="shared" si="23"/>
        <v>0</v>
      </c>
      <c r="AA96" s="10">
        <f t="shared" si="23"/>
        <v>0</v>
      </c>
      <c r="AB96" s="10">
        <f t="shared" si="23"/>
        <v>151512.04</v>
      </c>
      <c r="AC96" s="10">
        <f t="shared" si="23"/>
        <v>420000</v>
      </c>
      <c r="AD96" s="10">
        <f t="shared" si="23"/>
        <v>0</v>
      </c>
      <c r="AE96" s="27" t="s">
        <v>79</v>
      </c>
      <c r="AF96" s="27" t="s">
        <v>79</v>
      </c>
      <c r="AG96" s="16" t="s">
        <v>79</v>
      </c>
    </row>
    <row r="97" spans="1:33" ht="18.75" x14ac:dyDescent="0.3">
      <c r="A97" s="18">
        <v>1</v>
      </c>
      <c r="B97" s="19" t="s">
        <v>139</v>
      </c>
      <c r="C97" s="10">
        <v>2391584.4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1">
        <v>0</v>
      </c>
      <c r="K97" s="10">
        <v>0</v>
      </c>
      <c r="L97" s="10">
        <v>458</v>
      </c>
      <c r="M97" s="10">
        <v>2238014.19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33570.21</v>
      </c>
      <c r="AC97" s="10">
        <v>120000</v>
      </c>
      <c r="AD97" s="10">
        <v>0</v>
      </c>
      <c r="AE97" s="13">
        <v>2022</v>
      </c>
      <c r="AF97" s="13">
        <v>2022</v>
      </c>
      <c r="AG97" s="14">
        <v>2022</v>
      </c>
    </row>
    <row r="98" spans="1:33" ht="18.75" x14ac:dyDescent="0.3">
      <c r="A98" s="18">
        <v>2</v>
      </c>
      <c r="B98" s="19" t="s">
        <v>140</v>
      </c>
      <c r="C98" s="10">
        <v>4908492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1">
        <v>0</v>
      </c>
      <c r="K98" s="10">
        <v>0</v>
      </c>
      <c r="L98" s="10">
        <v>940</v>
      </c>
      <c r="M98" s="10">
        <v>4688169.46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70322.539999999994</v>
      </c>
      <c r="AC98" s="10">
        <v>150000</v>
      </c>
      <c r="AD98" s="10">
        <v>0</v>
      </c>
      <c r="AE98" s="13">
        <v>2022</v>
      </c>
      <c r="AF98" s="13">
        <v>2022</v>
      </c>
      <c r="AG98" s="14">
        <v>2022</v>
      </c>
    </row>
    <row r="99" spans="1:33" ht="18.75" x14ac:dyDescent="0.3">
      <c r="A99" s="18">
        <v>3</v>
      </c>
      <c r="B99" s="19" t="s">
        <v>141</v>
      </c>
      <c r="C99" s="10">
        <v>3372238.44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1">
        <v>0</v>
      </c>
      <c r="K99" s="10">
        <v>0</v>
      </c>
      <c r="L99" s="10">
        <v>645.79999999999995</v>
      </c>
      <c r="M99" s="10">
        <v>3174619.15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47619.29</v>
      </c>
      <c r="AC99" s="10">
        <v>150000</v>
      </c>
      <c r="AD99" s="10">
        <v>0</v>
      </c>
      <c r="AE99" s="13">
        <v>2022</v>
      </c>
      <c r="AF99" s="13">
        <v>2022</v>
      </c>
      <c r="AG99" s="14">
        <v>2022</v>
      </c>
    </row>
    <row r="100" spans="1:33" ht="18.75" x14ac:dyDescent="0.3">
      <c r="A100" s="15" t="s">
        <v>81</v>
      </c>
      <c r="B100" s="15"/>
      <c r="C100" s="10">
        <f>C101</f>
        <v>3912770.8299999996</v>
      </c>
      <c r="D100" s="10">
        <f t="shared" ref="D100:AD100" si="24">D101</f>
        <v>0</v>
      </c>
      <c r="E100" s="10">
        <f t="shared" si="24"/>
        <v>0</v>
      </c>
      <c r="F100" s="10">
        <f t="shared" si="24"/>
        <v>0</v>
      </c>
      <c r="G100" s="10">
        <f t="shared" si="24"/>
        <v>0</v>
      </c>
      <c r="H100" s="10">
        <f t="shared" si="24"/>
        <v>0</v>
      </c>
      <c r="I100" s="10">
        <f t="shared" si="24"/>
        <v>0</v>
      </c>
      <c r="J100" s="11">
        <f t="shared" si="24"/>
        <v>0</v>
      </c>
      <c r="K100" s="10">
        <f t="shared" si="24"/>
        <v>0</v>
      </c>
      <c r="L100" s="10">
        <f t="shared" si="24"/>
        <v>1320</v>
      </c>
      <c r="M100" s="10">
        <f t="shared" si="24"/>
        <v>3736720.03</v>
      </c>
      <c r="N100" s="10">
        <f t="shared" si="24"/>
        <v>0</v>
      </c>
      <c r="O100" s="10">
        <f t="shared" si="24"/>
        <v>0</v>
      </c>
      <c r="P100" s="10">
        <f t="shared" si="24"/>
        <v>0</v>
      </c>
      <c r="Q100" s="10">
        <f t="shared" si="24"/>
        <v>0</v>
      </c>
      <c r="R100" s="10">
        <f t="shared" si="24"/>
        <v>0</v>
      </c>
      <c r="S100" s="10">
        <f t="shared" si="24"/>
        <v>0</v>
      </c>
      <c r="T100" s="10">
        <f t="shared" si="24"/>
        <v>0</v>
      </c>
      <c r="U100" s="10">
        <f t="shared" si="24"/>
        <v>0</v>
      </c>
      <c r="V100" s="10">
        <f t="shared" si="24"/>
        <v>0</v>
      </c>
      <c r="W100" s="10">
        <f t="shared" si="24"/>
        <v>0</v>
      </c>
      <c r="X100" s="10">
        <f t="shared" si="24"/>
        <v>0</v>
      </c>
      <c r="Y100" s="10">
        <f t="shared" si="24"/>
        <v>0</v>
      </c>
      <c r="Z100" s="10">
        <f t="shared" si="24"/>
        <v>0</v>
      </c>
      <c r="AA100" s="10">
        <f t="shared" si="24"/>
        <v>0</v>
      </c>
      <c r="AB100" s="10">
        <f t="shared" si="24"/>
        <v>56050.8</v>
      </c>
      <c r="AC100" s="10">
        <f t="shared" si="24"/>
        <v>120000</v>
      </c>
      <c r="AD100" s="10">
        <f t="shared" si="24"/>
        <v>0</v>
      </c>
      <c r="AE100" s="27" t="s">
        <v>79</v>
      </c>
      <c r="AF100" s="27" t="s">
        <v>79</v>
      </c>
      <c r="AG100" s="16" t="s">
        <v>79</v>
      </c>
    </row>
    <row r="101" spans="1:33" ht="18.75" x14ac:dyDescent="0.3">
      <c r="A101" s="18">
        <v>1</v>
      </c>
      <c r="B101" s="19" t="s">
        <v>142</v>
      </c>
      <c r="C101" s="10">
        <v>3912770.8299999996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1">
        <v>0</v>
      </c>
      <c r="K101" s="10">
        <v>0</v>
      </c>
      <c r="L101" s="10">
        <v>1320</v>
      </c>
      <c r="M101" s="10">
        <v>3736720.03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56050.8</v>
      </c>
      <c r="AC101" s="10">
        <v>120000</v>
      </c>
      <c r="AD101" s="10">
        <v>0</v>
      </c>
      <c r="AE101" s="13">
        <v>2022</v>
      </c>
      <c r="AF101" s="13">
        <v>2022</v>
      </c>
      <c r="AG101" s="14">
        <v>2022</v>
      </c>
    </row>
  </sheetData>
  <autoFilter ref="A14:AG101">
    <filterColumn colId="0" showButton="0"/>
  </autoFilter>
  <mergeCells count="38">
    <mergeCell ref="G8:G11"/>
    <mergeCell ref="AC7:AC11"/>
    <mergeCell ref="AF6:AF12"/>
    <mergeCell ref="AG6:AG12"/>
    <mergeCell ref="D7:I7"/>
    <mergeCell ref="J7:K11"/>
    <mergeCell ref="L7:M11"/>
    <mergeCell ref="N7:O11"/>
    <mergeCell ref="P7:Q11"/>
    <mergeCell ref="R7:S11"/>
    <mergeCell ref="T7:T11"/>
    <mergeCell ref="U7:U11"/>
    <mergeCell ref="AE6:AE12"/>
    <mergeCell ref="AD7:AD11"/>
    <mergeCell ref="D8:D11"/>
    <mergeCell ref="E8:E11"/>
    <mergeCell ref="F8:F11"/>
    <mergeCell ref="A50:B50"/>
    <mergeCell ref="A83:B83"/>
    <mergeCell ref="A6:A12"/>
    <mergeCell ref="B6:B12"/>
    <mergeCell ref="C6:C11"/>
    <mergeCell ref="AD1:AG1"/>
    <mergeCell ref="AD2:AG2"/>
    <mergeCell ref="AD3:AG3"/>
    <mergeCell ref="AD4:AG4"/>
    <mergeCell ref="A14:B14"/>
    <mergeCell ref="D6:S6"/>
    <mergeCell ref="T6:AD6"/>
    <mergeCell ref="V7:V11"/>
    <mergeCell ref="W7:W11"/>
    <mergeCell ref="X7:X11"/>
    <mergeCell ref="Y7:Y11"/>
    <mergeCell ref="H8:H11"/>
    <mergeCell ref="I8:I11"/>
    <mergeCell ref="Z7:Z11"/>
    <mergeCell ref="AA7:AA11"/>
    <mergeCell ref="AB7:AB11"/>
  </mergeCells>
  <pageMargins left="0.7" right="0.7" top="0.75" bottom="0.75" header="0.3" footer="0.3"/>
  <pageSetup paperSize="9" scale="1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8"/>
  <sheetViews>
    <sheetView topLeftCell="C1" zoomScale="70" zoomScaleNormal="70" workbookViewId="0">
      <selection activeCell="O5" sqref="O5"/>
    </sheetView>
  </sheetViews>
  <sheetFormatPr defaultRowHeight="15" x14ac:dyDescent="0.25"/>
  <cols>
    <col min="1" max="1" width="12.5703125" style="35" customWidth="1"/>
    <col min="2" max="2" width="79.5703125" style="35" customWidth="1"/>
    <col min="3" max="3" width="15.85546875" style="35" customWidth="1"/>
    <col min="4" max="4" width="17.85546875" style="35" customWidth="1"/>
    <col min="5" max="5" width="35.5703125" style="35" customWidth="1"/>
    <col min="6" max="6" width="16.85546875" style="35" customWidth="1"/>
    <col min="7" max="7" width="17" style="35" customWidth="1"/>
    <col min="8" max="8" width="23.85546875" style="35" customWidth="1"/>
    <col min="9" max="9" width="22.5703125" style="35" customWidth="1"/>
    <col min="10" max="10" width="22.42578125" style="35" customWidth="1"/>
    <col min="11" max="11" width="18.85546875" style="35" customWidth="1"/>
    <col min="12" max="12" width="18" style="35" customWidth="1"/>
    <col min="13" max="13" width="19.140625" style="35" customWidth="1"/>
    <col min="14" max="14" width="48.7109375" style="35" customWidth="1"/>
    <col min="15" max="15" width="27.42578125" style="35" customWidth="1"/>
    <col min="16" max="18" width="27.42578125" style="35" hidden="1" customWidth="1"/>
    <col min="19" max="19" width="26.28515625" style="35" customWidth="1"/>
    <col min="20" max="20" width="18.85546875" style="35" customWidth="1"/>
  </cols>
  <sheetData>
    <row r="1" spans="1:21" ht="20.25" x14ac:dyDescent="0.3">
      <c r="C1"/>
      <c r="D1"/>
      <c r="E1"/>
      <c r="F1"/>
      <c r="G1"/>
      <c r="H1"/>
      <c r="I1"/>
      <c r="J1"/>
      <c r="K1"/>
      <c r="L1"/>
      <c r="M1"/>
      <c r="N1"/>
      <c r="O1" s="52" t="s">
        <v>195</v>
      </c>
      <c r="P1" s="52"/>
      <c r="Q1" s="52"/>
      <c r="R1" s="52"/>
      <c r="S1" s="52"/>
      <c r="T1" s="52"/>
    </row>
    <row r="2" spans="1:21" ht="20.25" x14ac:dyDescent="0.3">
      <c r="C2"/>
      <c r="D2"/>
      <c r="E2"/>
      <c r="F2"/>
      <c r="G2"/>
      <c r="H2"/>
      <c r="I2"/>
      <c r="J2"/>
      <c r="K2"/>
      <c r="L2"/>
      <c r="M2"/>
      <c r="N2"/>
      <c r="O2" s="52" t="s">
        <v>193</v>
      </c>
      <c r="P2" s="52"/>
      <c r="Q2" s="52"/>
      <c r="R2" s="52"/>
      <c r="S2" s="52"/>
      <c r="T2" s="52"/>
    </row>
    <row r="3" spans="1:21" ht="20.25" x14ac:dyDescent="0.3">
      <c r="C3"/>
      <c r="D3"/>
      <c r="E3"/>
      <c r="F3"/>
      <c r="G3"/>
      <c r="H3"/>
      <c r="I3"/>
      <c r="J3"/>
      <c r="K3"/>
      <c r="L3"/>
      <c r="M3"/>
      <c r="N3"/>
      <c r="O3" s="52" t="s">
        <v>194</v>
      </c>
      <c r="P3" s="52"/>
      <c r="Q3" s="52"/>
      <c r="R3" s="52"/>
      <c r="S3" s="52"/>
      <c r="T3" s="52"/>
    </row>
    <row r="4" spans="1:21" ht="20.25" x14ac:dyDescent="0.3">
      <c r="C4"/>
      <c r="D4"/>
      <c r="E4"/>
      <c r="F4"/>
      <c r="G4"/>
      <c r="H4"/>
      <c r="I4"/>
      <c r="J4"/>
      <c r="K4"/>
      <c r="L4"/>
      <c r="M4"/>
      <c r="N4"/>
      <c r="O4" s="52" t="s">
        <v>199</v>
      </c>
      <c r="P4" s="52"/>
      <c r="Q4" s="52"/>
      <c r="R4" s="52"/>
      <c r="S4" s="52"/>
      <c r="T4" s="52"/>
    </row>
    <row r="6" spans="1:21" ht="18.75" x14ac:dyDescent="0.25">
      <c r="A6" s="62" t="s">
        <v>0</v>
      </c>
      <c r="B6" s="62" t="s">
        <v>35</v>
      </c>
      <c r="C6" s="62" t="s">
        <v>36</v>
      </c>
      <c r="D6" s="62"/>
      <c r="E6" s="64" t="s">
        <v>37</v>
      </c>
      <c r="F6" s="64" t="s">
        <v>38</v>
      </c>
      <c r="G6" s="64" t="s">
        <v>39</v>
      </c>
      <c r="H6" s="64" t="s">
        <v>40</v>
      </c>
      <c r="I6" s="62" t="s">
        <v>41</v>
      </c>
      <c r="J6" s="62"/>
      <c r="K6" s="70" t="s">
        <v>42</v>
      </c>
      <c r="L6" s="72" t="s">
        <v>43</v>
      </c>
      <c r="M6" s="72" t="s">
        <v>44</v>
      </c>
      <c r="N6" s="62" t="s">
        <v>45</v>
      </c>
      <c r="O6" s="68" t="s">
        <v>46</v>
      </c>
      <c r="P6" s="68"/>
      <c r="Q6" s="68"/>
      <c r="R6" s="68"/>
      <c r="S6" s="69" t="s">
        <v>47</v>
      </c>
      <c r="T6" s="69" t="s">
        <v>48</v>
      </c>
    </row>
    <row r="7" spans="1:21" x14ac:dyDescent="0.25">
      <c r="A7" s="62"/>
      <c r="B7" s="62"/>
      <c r="C7" s="64" t="s">
        <v>49</v>
      </c>
      <c r="D7" s="64" t="s">
        <v>50</v>
      </c>
      <c r="E7" s="62"/>
      <c r="F7" s="62"/>
      <c r="G7" s="62"/>
      <c r="H7" s="62"/>
      <c r="I7" s="64" t="s">
        <v>51</v>
      </c>
      <c r="J7" s="64" t="s">
        <v>52</v>
      </c>
      <c r="K7" s="71"/>
      <c r="L7" s="72"/>
      <c r="M7" s="72"/>
      <c r="N7" s="62"/>
      <c r="O7" s="69" t="s">
        <v>51</v>
      </c>
      <c r="P7" s="69" t="s">
        <v>53</v>
      </c>
      <c r="Q7" s="69" t="s">
        <v>54</v>
      </c>
      <c r="R7" s="69" t="s">
        <v>55</v>
      </c>
      <c r="S7" s="68"/>
      <c r="T7" s="68"/>
    </row>
    <row r="8" spans="1:21" ht="258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71"/>
      <c r="L8" s="72"/>
      <c r="M8" s="72"/>
      <c r="N8" s="62"/>
      <c r="O8" s="68"/>
      <c r="P8" s="69"/>
      <c r="Q8" s="69"/>
      <c r="R8" s="69"/>
      <c r="S8" s="68"/>
      <c r="T8" s="68"/>
    </row>
    <row r="9" spans="1:21" ht="18.75" x14ac:dyDescent="0.25">
      <c r="A9" s="63"/>
      <c r="B9" s="63"/>
      <c r="C9" s="63"/>
      <c r="D9" s="63"/>
      <c r="E9" s="62"/>
      <c r="F9" s="63"/>
      <c r="G9" s="63"/>
      <c r="H9" s="31" t="s">
        <v>32</v>
      </c>
      <c r="I9" s="31" t="s">
        <v>32</v>
      </c>
      <c r="J9" s="31" t="s">
        <v>32</v>
      </c>
      <c r="K9" s="3" t="s">
        <v>56</v>
      </c>
      <c r="L9" s="72"/>
      <c r="M9" s="72"/>
      <c r="N9" s="63"/>
      <c r="O9" s="4" t="s">
        <v>30</v>
      </c>
      <c r="P9" s="4" t="s">
        <v>30</v>
      </c>
      <c r="Q9" s="4" t="s">
        <v>30</v>
      </c>
      <c r="R9" s="4" t="s">
        <v>30</v>
      </c>
      <c r="S9" s="4" t="s">
        <v>57</v>
      </c>
      <c r="T9" s="4" t="s">
        <v>57</v>
      </c>
    </row>
    <row r="10" spans="1:21" ht="18.75" x14ac:dyDescent="0.2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">
        <v>11</v>
      </c>
      <c r="L10" s="31">
        <v>12</v>
      </c>
      <c r="M10" s="31">
        <v>13</v>
      </c>
      <c r="N10" s="31">
        <v>14</v>
      </c>
      <c r="O10" s="65">
        <v>15</v>
      </c>
      <c r="P10" s="66"/>
      <c r="Q10" s="66"/>
      <c r="R10" s="67"/>
      <c r="S10" s="31">
        <v>16</v>
      </c>
      <c r="T10" s="31">
        <v>17</v>
      </c>
    </row>
    <row r="11" spans="1:21" ht="18.75" customHeight="1" x14ac:dyDescent="0.3">
      <c r="A11" s="53" t="s">
        <v>143</v>
      </c>
      <c r="B11" s="54"/>
      <c r="C11" s="32" t="s">
        <v>146</v>
      </c>
      <c r="D11" s="32" t="s">
        <v>146</v>
      </c>
      <c r="E11" s="32" t="s">
        <v>146</v>
      </c>
      <c r="F11" s="32" t="s">
        <v>146</v>
      </c>
      <c r="G11" s="32" t="s">
        <v>146</v>
      </c>
      <c r="H11" s="36">
        <f>H12+H14+H18+H25+H31+H34+H45</f>
        <v>52724.24</v>
      </c>
      <c r="I11" s="36">
        <f>I12+I14+I18+I25+I31+I34+I45</f>
        <v>45113.1</v>
      </c>
      <c r="J11" s="36">
        <f>J12+J14+J18+J25+J31+J34+J45</f>
        <v>44461.3</v>
      </c>
      <c r="K11" s="37">
        <f>K12+K14+K18+K25+K31+K34+K45</f>
        <v>2127</v>
      </c>
      <c r="L11" s="32" t="s">
        <v>146</v>
      </c>
      <c r="M11" s="32" t="s">
        <v>146</v>
      </c>
      <c r="N11" s="27" t="s">
        <v>146</v>
      </c>
      <c r="O11" s="10">
        <f>O12+O14+O18+O25+O31+O34+O45</f>
        <v>62779196.840000004</v>
      </c>
      <c r="P11" s="10">
        <f>P12+P14+P18+P25+P31+P34+P45</f>
        <v>0</v>
      </c>
      <c r="Q11" s="10">
        <f>Q12+Q14+Q18+Q25+Q31+Q34+Q45</f>
        <v>2908349.77</v>
      </c>
      <c r="R11" s="10">
        <f>R12+R14+R18+R25+R31+R34+R45</f>
        <v>59870847.070000008</v>
      </c>
      <c r="S11" s="36">
        <f t="shared" ref="S11:S83" si="0">O11/H11</f>
        <v>1190.7084263329355</v>
      </c>
      <c r="T11" s="36">
        <f>MAX(T12:T46)</f>
        <v>7866.7834264014464</v>
      </c>
      <c r="U11" s="47"/>
    </row>
    <row r="12" spans="1:21" ht="18.75" x14ac:dyDescent="0.3">
      <c r="A12" s="15" t="s">
        <v>78</v>
      </c>
      <c r="B12" s="17"/>
      <c r="C12" s="32" t="s">
        <v>146</v>
      </c>
      <c r="D12" s="32" t="s">
        <v>146</v>
      </c>
      <c r="E12" s="32" t="s">
        <v>146</v>
      </c>
      <c r="F12" s="32" t="s">
        <v>146</v>
      </c>
      <c r="G12" s="32" t="s">
        <v>146</v>
      </c>
      <c r="H12" s="36">
        <f>H13</f>
        <v>2767.4</v>
      </c>
      <c r="I12" s="36">
        <f t="shared" ref="I12:K12" si="1">I13</f>
        <v>2688.9</v>
      </c>
      <c r="J12" s="36">
        <f t="shared" si="1"/>
        <v>2688.9</v>
      </c>
      <c r="K12" s="37">
        <f t="shared" si="1"/>
        <v>31</v>
      </c>
      <c r="L12" s="32" t="s">
        <v>146</v>
      </c>
      <c r="M12" s="32" t="s">
        <v>146</v>
      </c>
      <c r="N12" s="27" t="s">
        <v>146</v>
      </c>
      <c r="O12" s="10">
        <f>O13</f>
        <v>4281723.32</v>
      </c>
      <c r="P12" s="10">
        <f t="shared" ref="P12:R12" si="2">P13</f>
        <v>0</v>
      </c>
      <c r="Q12" s="10">
        <f t="shared" si="2"/>
        <v>2908349.77</v>
      </c>
      <c r="R12" s="10">
        <f t="shared" si="2"/>
        <v>1373373.5500000003</v>
      </c>
      <c r="S12" s="36">
        <f t="shared" si="0"/>
        <v>1547.2007371540074</v>
      </c>
      <c r="T12" s="34">
        <f>T13</f>
        <v>2184.6420801112954</v>
      </c>
      <c r="U12" s="47"/>
    </row>
    <row r="13" spans="1:21" ht="18.75" x14ac:dyDescent="0.3">
      <c r="A13" s="18">
        <v>1</v>
      </c>
      <c r="B13" s="15" t="s">
        <v>80</v>
      </c>
      <c r="C13" s="32">
        <v>1979</v>
      </c>
      <c r="D13" s="32"/>
      <c r="E13" s="38" t="s">
        <v>147</v>
      </c>
      <c r="F13" s="32">
        <v>5</v>
      </c>
      <c r="G13" s="32" t="s">
        <v>184</v>
      </c>
      <c r="H13" s="34">
        <v>2767.4</v>
      </c>
      <c r="I13" s="34">
        <v>2688.9</v>
      </c>
      <c r="J13" s="34">
        <v>2688.9</v>
      </c>
      <c r="K13" s="37">
        <v>31</v>
      </c>
      <c r="L13" s="32" t="s">
        <v>148</v>
      </c>
      <c r="M13" s="32" t="s">
        <v>149</v>
      </c>
      <c r="N13" s="27" t="s">
        <v>84</v>
      </c>
      <c r="O13" s="10">
        <v>4281723.32</v>
      </c>
      <c r="P13" s="34">
        <v>0</v>
      </c>
      <c r="Q13" s="34">
        <v>2908349.77</v>
      </c>
      <c r="R13" s="34">
        <v>1373373.5500000003</v>
      </c>
      <c r="S13" s="36">
        <v>1547.2007371540074</v>
      </c>
      <c r="T13" s="34">
        <v>2184.6420801112954</v>
      </c>
      <c r="U13" s="47"/>
    </row>
    <row r="14" spans="1:21" ht="18.75" x14ac:dyDescent="0.3">
      <c r="A14" s="15" t="s">
        <v>81</v>
      </c>
      <c r="B14" s="15"/>
      <c r="C14" s="32" t="s">
        <v>146</v>
      </c>
      <c r="D14" s="32" t="s">
        <v>146</v>
      </c>
      <c r="E14" s="32" t="s">
        <v>146</v>
      </c>
      <c r="F14" s="32" t="s">
        <v>146</v>
      </c>
      <c r="G14" s="32" t="s">
        <v>146</v>
      </c>
      <c r="H14" s="36">
        <f>SUM(H15:H17)</f>
        <v>15666.63</v>
      </c>
      <c r="I14" s="36">
        <f t="shared" ref="I14:K14" si="3">SUM(I15:I17)</f>
        <v>12577.22</v>
      </c>
      <c r="J14" s="36">
        <f t="shared" si="3"/>
        <v>12577.22</v>
      </c>
      <c r="K14" s="37">
        <f t="shared" si="3"/>
        <v>545</v>
      </c>
      <c r="L14" s="32" t="s">
        <v>146</v>
      </c>
      <c r="M14" s="32" t="s">
        <v>146</v>
      </c>
      <c r="N14" s="27" t="s">
        <v>146</v>
      </c>
      <c r="O14" s="10">
        <f>SUM(O15:O17)</f>
        <v>2517552.7799999993</v>
      </c>
      <c r="P14" s="10">
        <f t="shared" ref="P14:R14" si="4">SUM(P15:P17)</f>
        <v>0</v>
      </c>
      <c r="Q14" s="10">
        <f t="shared" si="4"/>
        <v>0</v>
      </c>
      <c r="R14" s="10">
        <f t="shared" si="4"/>
        <v>2517552.7799999993</v>
      </c>
      <c r="S14" s="36">
        <f t="shared" si="0"/>
        <v>160.69523439310174</v>
      </c>
      <c r="T14" s="34">
        <f>MAX(T15:T17)</f>
        <v>3721.67</v>
      </c>
      <c r="U14" s="47"/>
    </row>
    <row r="15" spans="1:21" ht="18.75" x14ac:dyDescent="0.3">
      <c r="A15" s="18">
        <v>1</v>
      </c>
      <c r="B15" s="15" t="s">
        <v>82</v>
      </c>
      <c r="C15" s="32">
        <v>1976</v>
      </c>
      <c r="D15" s="32"/>
      <c r="E15" s="38" t="s">
        <v>147</v>
      </c>
      <c r="F15" s="32">
        <v>5</v>
      </c>
      <c r="G15" s="32" t="s">
        <v>185</v>
      </c>
      <c r="H15" s="34">
        <v>4783.1499999999996</v>
      </c>
      <c r="I15" s="34">
        <v>4417.7</v>
      </c>
      <c r="J15" s="34">
        <v>4417.7</v>
      </c>
      <c r="K15" s="37">
        <v>190</v>
      </c>
      <c r="L15" s="32" t="s">
        <v>148</v>
      </c>
      <c r="M15" s="32" t="s">
        <v>150</v>
      </c>
      <c r="N15" s="27" t="s">
        <v>151</v>
      </c>
      <c r="O15" s="10">
        <v>158769.03</v>
      </c>
      <c r="P15" s="34">
        <v>0</v>
      </c>
      <c r="Q15" s="34">
        <v>0</v>
      </c>
      <c r="R15" s="34">
        <v>158769.03</v>
      </c>
      <c r="S15" s="36">
        <v>33.193403928373563</v>
      </c>
      <c r="T15" s="34">
        <v>33.193403928373563</v>
      </c>
      <c r="U15" s="47"/>
    </row>
    <row r="16" spans="1:21" ht="18.75" x14ac:dyDescent="0.3">
      <c r="A16" s="18">
        <v>2</v>
      </c>
      <c r="B16" s="15" t="s">
        <v>83</v>
      </c>
      <c r="C16" s="32">
        <v>1969</v>
      </c>
      <c r="D16" s="32"/>
      <c r="E16" s="38" t="s">
        <v>147</v>
      </c>
      <c r="F16" s="32">
        <v>5</v>
      </c>
      <c r="G16" s="32" t="s">
        <v>186</v>
      </c>
      <c r="H16" s="34">
        <v>3712.73</v>
      </c>
      <c r="I16" s="34">
        <v>3066.62</v>
      </c>
      <c r="J16" s="34">
        <v>3066.62</v>
      </c>
      <c r="K16" s="37">
        <v>137</v>
      </c>
      <c r="L16" s="32" t="s">
        <v>148</v>
      </c>
      <c r="M16" s="32" t="s">
        <v>150</v>
      </c>
      <c r="N16" s="27" t="s">
        <v>152</v>
      </c>
      <c r="O16" s="10">
        <v>2234561.9299999997</v>
      </c>
      <c r="P16" s="34">
        <v>0</v>
      </c>
      <c r="Q16" s="34">
        <v>0</v>
      </c>
      <c r="R16" s="34">
        <v>2234561.9299999997</v>
      </c>
      <c r="S16" s="36">
        <v>601.86491611294105</v>
      </c>
      <c r="T16" s="34">
        <v>3721.67</v>
      </c>
      <c r="U16" s="47"/>
    </row>
    <row r="17" spans="1:21" ht="18.75" x14ac:dyDescent="0.3">
      <c r="A17" s="18">
        <v>3</v>
      </c>
      <c r="B17" s="15" t="s">
        <v>86</v>
      </c>
      <c r="C17" s="32">
        <v>1981</v>
      </c>
      <c r="D17" s="32"/>
      <c r="E17" s="38" t="s">
        <v>147</v>
      </c>
      <c r="F17" s="32">
        <v>5</v>
      </c>
      <c r="G17" s="32" t="s">
        <v>187</v>
      </c>
      <c r="H17" s="34">
        <v>7170.75</v>
      </c>
      <c r="I17" s="34">
        <v>5092.8999999999996</v>
      </c>
      <c r="J17" s="34">
        <v>5092.8999999999996</v>
      </c>
      <c r="K17" s="37">
        <v>218</v>
      </c>
      <c r="L17" s="32" t="s">
        <v>148</v>
      </c>
      <c r="M17" s="32" t="s">
        <v>150</v>
      </c>
      <c r="N17" s="27" t="s">
        <v>151</v>
      </c>
      <c r="O17" s="10">
        <v>124221.82</v>
      </c>
      <c r="P17" s="34">
        <v>0</v>
      </c>
      <c r="Q17" s="34">
        <v>0</v>
      </c>
      <c r="R17" s="34">
        <v>124221.82</v>
      </c>
      <c r="S17" s="36">
        <v>17.323406896070843</v>
      </c>
      <c r="T17" s="34">
        <v>17.323406896070843</v>
      </c>
      <c r="U17" s="47"/>
    </row>
    <row r="18" spans="1:21" ht="18.75" x14ac:dyDescent="0.3">
      <c r="A18" s="15" t="s">
        <v>87</v>
      </c>
      <c r="B18" s="15"/>
      <c r="C18" s="32" t="s">
        <v>146</v>
      </c>
      <c r="D18" s="32" t="s">
        <v>146</v>
      </c>
      <c r="E18" s="32" t="s">
        <v>146</v>
      </c>
      <c r="F18" s="32" t="s">
        <v>146</v>
      </c>
      <c r="G18" s="32" t="s">
        <v>146</v>
      </c>
      <c r="H18" s="36">
        <f>SUM(H19:H24)</f>
        <v>14224.350000000002</v>
      </c>
      <c r="I18" s="36">
        <f t="shared" ref="I18:K18" si="5">SUM(I19:I24)</f>
        <v>11894.25</v>
      </c>
      <c r="J18" s="36">
        <f t="shared" si="5"/>
        <v>11435.45</v>
      </c>
      <c r="K18" s="37">
        <f t="shared" si="5"/>
        <v>742</v>
      </c>
      <c r="L18" s="32" t="s">
        <v>146</v>
      </c>
      <c r="M18" s="32" t="s">
        <v>146</v>
      </c>
      <c r="N18" s="27" t="s">
        <v>146</v>
      </c>
      <c r="O18" s="10">
        <f>SUM(O19:O24)</f>
        <v>19738892.760000002</v>
      </c>
      <c r="P18" s="10">
        <f>SUM(P19:P24)</f>
        <v>0</v>
      </c>
      <c r="Q18" s="10">
        <f>SUM(Q19:Q24)</f>
        <v>0</v>
      </c>
      <c r="R18" s="10">
        <f>SUM(R19:R24)</f>
        <v>19738892.760000002</v>
      </c>
      <c r="S18" s="36">
        <f t="shared" si="0"/>
        <v>1387.68328675827</v>
      </c>
      <c r="T18" s="34">
        <f>MAX(T19:T24)</f>
        <v>6123.0721713300127</v>
      </c>
      <c r="U18" s="47"/>
    </row>
    <row r="19" spans="1:21" ht="18.75" x14ac:dyDescent="0.3">
      <c r="A19" s="18">
        <v>1</v>
      </c>
      <c r="B19" s="15" t="s">
        <v>88</v>
      </c>
      <c r="C19" s="32">
        <v>1964</v>
      </c>
      <c r="D19" s="32"/>
      <c r="E19" s="38" t="s">
        <v>147</v>
      </c>
      <c r="F19" s="32">
        <v>3</v>
      </c>
      <c r="G19" s="32" t="s">
        <v>186</v>
      </c>
      <c r="H19" s="34">
        <v>961.6</v>
      </c>
      <c r="I19" s="34">
        <v>723.4</v>
      </c>
      <c r="J19" s="34">
        <v>723.4</v>
      </c>
      <c r="K19" s="37">
        <v>25</v>
      </c>
      <c r="L19" s="32" t="s">
        <v>148</v>
      </c>
      <c r="M19" s="32" t="s">
        <v>150</v>
      </c>
      <c r="N19" s="27" t="s">
        <v>153</v>
      </c>
      <c r="O19" s="10">
        <v>106790.64</v>
      </c>
      <c r="P19" s="34">
        <v>0</v>
      </c>
      <c r="Q19" s="34">
        <v>0</v>
      </c>
      <c r="R19" s="34">
        <v>106790.64</v>
      </c>
      <c r="S19" s="36">
        <v>111.05515806988352</v>
      </c>
      <c r="T19" s="34">
        <v>111.05515806988352</v>
      </c>
      <c r="U19" s="47"/>
    </row>
    <row r="20" spans="1:21" ht="18.75" x14ac:dyDescent="0.3">
      <c r="A20" s="18">
        <v>2</v>
      </c>
      <c r="B20" s="15" t="s">
        <v>89</v>
      </c>
      <c r="C20" s="32">
        <v>1989</v>
      </c>
      <c r="D20" s="32"/>
      <c r="E20" s="38" t="s">
        <v>147</v>
      </c>
      <c r="F20" s="32">
        <v>4</v>
      </c>
      <c r="G20" s="32" t="s">
        <v>188</v>
      </c>
      <c r="H20" s="34">
        <v>1871.3</v>
      </c>
      <c r="I20" s="34">
        <v>779.1</v>
      </c>
      <c r="J20" s="34">
        <v>779.1</v>
      </c>
      <c r="K20" s="37">
        <v>88</v>
      </c>
      <c r="L20" s="32" t="s">
        <v>148</v>
      </c>
      <c r="M20" s="32" t="s">
        <v>149</v>
      </c>
      <c r="N20" s="27" t="s">
        <v>84</v>
      </c>
      <c r="O20" s="10">
        <v>2608899.37</v>
      </c>
      <c r="P20" s="34">
        <v>0</v>
      </c>
      <c r="Q20" s="34">
        <v>0</v>
      </c>
      <c r="R20" s="34">
        <v>2608899.37</v>
      </c>
      <c r="S20" s="36">
        <v>1394.1641479185594</v>
      </c>
      <c r="T20" s="34">
        <v>2070.7837385774596</v>
      </c>
      <c r="U20" s="47"/>
    </row>
    <row r="21" spans="1:21" ht="18.75" x14ac:dyDescent="0.3">
      <c r="A21" s="18">
        <v>3</v>
      </c>
      <c r="B21" s="15" t="s">
        <v>90</v>
      </c>
      <c r="C21" s="32">
        <v>1977</v>
      </c>
      <c r="D21" s="32"/>
      <c r="E21" s="38" t="s">
        <v>147</v>
      </c>
      <c r="F21" s="32">
        <v>5</v>
      </c>
      <c r="G21" s="32" t="s">
        <v>184</v>
      </c>
      <c r="H21" s="34">
        <v>3134.05</v>
      </c>
      <c r="I21" s="34">
        <v>3134.05</v>
      </c>
      <c r="J21" s="34">
        <v>3134.05</v>
      </c>
      <c r="K21" s="37">
        <v>182</v>
      </c>
      <c r="L21" s="32" t="s">
        <v>148</v>
      </c>
      <c r="M21" s="32" t="s">
        <v>150</v>
      </c>
      <c r="N21" s="27" t="s">
        <v>154</v>
      </c>
      <c r="O21" s="10">
        <v>5055398.59</v>
      </c>
      <c r="P21" s="34">
        <v>0</v>
      </c>
      <c r="Q21" s="34">
        <v>0</v>
      </c>
      <c r="R21" s="34">
        <v>5055398.59</v>
      </c>
      <c r="S21" s="36">
        <v>1613.056138223704</v>
      </c>
      <c r="T21" s="34">
        <v>3721.67</v>
      </c>
      <c r="U21" s="47"/>
    </row>
    <row r="22" spans="1:21" ht="18.75" x14ac:dyDescent="0.3">
      <c r="A22" s="18">
        <v>4</v>
      </c>
      <c r="B22" s="15" t="s">
        <v>91</v>
      </c>
      <c r="C22" s="32">
        <v>1992</v>
      </c>
      <c r="D22" s="32"/>
      <c r="E22" s="38" t="s">
        <v>147</v>
      </c>
      <c r="F22" s="32">
        <v>5</v>
      </c>
      <c r="G22" s="32" t="s">
        <v>189</v>
      </c>
      <c r="H22" s="34">
        <v>3322.7</v>
      </c>
      <c r="I22" s="34">
        <v>3322.7</v>
      </c>
      <c r="J22" s="34">
        <v>3322.7</v>
      </c>
      <c r="K22" s="37">
        <v>157</v>
      </c>
      <c r="L22" s="32" t="s">
        <v>148</v>
      </c>
      <c r="M22" s="32" t="s">
        <v>150</v>
      </c>
      <c r="N22" s="27" t="s">
        <v>154</v>
      </c>
      <c r="O22" s="10">
        <v>5685725.29</v>
      </c>
      <c r="P22" s="34">
        <v>0</v>
      </c>
      <c r="Q22" s="34">
        <v>0</v>
      </c>
      <c r="R22" s="34">
        <v>5685725.29</v>
      </c>
      <c r="S22" s="36">
        <v>1711.1762392030578</v>
      </c>
      <c r="T22" s="34">
        <v>3721.67</v>
      </c>
      <c r="U22" s="47"/>
    </row>
    <row r="23" spans="1:21" ht="18.75" x14ac:dyDescent="0.3">
      <c r="A23" s="18">
        <v>5</v>
      </c>
      <c r="B23" s="15" t="s">
        <v>92</v>
      </c>
      <c r="C23" s="32">
        <v>1970</v>
      </c>
      <c r="D23" s="32"/>
      <c r="E23" s="38" t="s">
        <v>147</v>
      </c>
      <c r="F23" s="32">
        <v>5</v>
      </c>
      <c r="G23" s="32" t="s">
        <v>190</v>
      </c>
      <c r="H23" s="34">
        <v>3891.1</v>
      </c>
      <c r="I23" s="34">
        <v>2891.4</v>
      </c>
      <c r="J23" s="34">
        <v>2505.5</v>
      </c>
      <c r="K23" s="37">
        <v>253</v>
      </c>
      <c r="L23" s="32" t="s">
        <v>148</v>
      </c>
      <c r="M23" s="32" t="s">
        <v>150</v>
      </c>
      <c r="N23" s="27" t="s">
        <v>154</v>
      </c>
      <c r="O23" s="10">
        <v>2648193.62</v>
      </c>
      <c r="P23" s="34">
        <v>0</v>
      </c>
      <c r="Q23" s="34">
        <v>0</v>
      </c>
      <c r="R23" s="34">
        <v>2648193.62</v>
      </c>
      <c r="S23" s="36">
        <v>680.57711701061396</v>
      </c>
      <c r="T23" s="34">
        <v>3259.66</v>
      </c>
      <c r="U23" s="47"/>
    </row>
    <row r="24" spans="1:21" ht="18.75" x14ac:dyDescent="0.3">
      <c r="A24" s="18">
        <v>6</v>
      </c>
      <c r="B24" s="15" t="s">
        <v>94</v>
      </c>
      <c r="C24" s="32">
        <v>1964</v>
      </c>
      <c r="D24" s="32"/>
      <c r="E24" s="38" t="s">
        <v>147</v>
      </c>
      <c r="F24" s="32">
        <v>3</v>
      </c>
      <c r="G24" s="32" t="s">
        <v>186</v>
      </c>
      <c r="H24" s="34">
        <v>1043.5999999999999</v>
      </c>
      <c r="I24" s="34">
        <v>1043.5999999999999</v>
      </c>
      <c r="J24" s="34">
        <v>970.7</v>
      </c>
      <c r="K24" s="37">
        <v>37</v>
      </c>
      <c r="L24" s="32" t="s">
        <v>148</v>
      </c>
      <c r="M24" s="32" t="s">
        <v>150</v>
      </c>
      <c r="N24" s="27" t="s">
        <v>153</v>
      </c>
      <c r="O24" s="10">
        <v>3633885.25</v>
      </c>
      <c r="P24" s="34">
        <v>0</v>
      </c>
      <c r="Q24" s="34">
        <v>0</v>
      </c>
      <c r="R24" s="34">
        <v>3633885.25</v>
      </c>
      <c r="S24" s="36">
        <v>3482.0671234189349</v>
      </c>
      <c r="T24" s="34">
        <v>6123.0721713300127</v>
      </c>
      <c r="U24" s="47"/>
    </row>
    <row r="25" spans="1:21" ht="18.75" x14ac:dyDescent="0.3">
      <c r="A25" s="15" t="s">
        <v>95</v>
      </c>
      <c r="B25" s="15"/>
      <c r="C25" s="32" t="s">
        <v>146</v>
      </c>
      <c r="D25" s="32" t="s">
        <v>146</v>
      </c>
      <c r="E25" s="32" t="s">
        <v>146</v>
      </c>
      <c r="F25" s="32" t="s">
        <v>146</v>
      </c>
      <c r="G25" s="32" t="s">
        <v>146</v>
      </c>
      <c r="H25" s="36">
        <f>SUM(H26:H30)</f>
        <v>4806.5999999999995</v>
      </c>
      <c r="I25" s="36">
        <f t="shared" ref="I25:K25" si="6">SUM(I26:I30)</f>
        <v>4646.83</v>
      </c>
      <c r="J25" s="36">
        <f t="shared" si="6"/>
        <v>4528.83</v>
      </c>
      <c r="K25" s="37">
        <f t="shared" si="6"/>
        <v>165</v>
      </c>
      <c r="L25" s="32" t="s">
        <v>146</v>
      </c>
      <c r="M25" s="32" t="s">
        <v>146</v>
      </c>
      <c r="N25" s="27" t="s">
        <v>146</v>
      </c>
      <c r="O25" s="10">
        <f>SUM(O26:O30)</f>
        <v>9403284.9900000002</v>
      </c>
      <c r="P25" s="10">
        <f t="shared" ref="P25:R25" si="7">SUM(P26:P30)</f>
        <v>0</v>
      </c>
      <c r="Q25" s="10">
        <f t="shared" si="7"/>
        <v>0</v>
      </c>
      <c r="R25" s="10">
        <f t="shared" si="7"/>
        <v>9403284.9900000002</v>
      </c>
      <c r="S25" s="36">
        <f t="shared" si="0"/>
        <v>1956.3277555860693</v>
      </c>
      <c r="T25" s="34">
        <f>MAX(T26:T30)</f>
        <v>5367.5298122129516</v>
      </c>
      <c r="U25" s="47"/>
    </row>
    <row r="26" spans="1:21" ht="18.75" x14ac:dyDescent="0.3">
      <c r="A26" s="18">
        <v>1</v>
      </c>
      <c r="B26" s="15" t="s">
        <v>96</v>
      </c>
      <c r="C26" s="32">
        <v>1956</v>
      </c>
      <c r="D26" s="32"/>
      <c r="E26" s="38" t="s">
        <v>147</v>
      </c>
      <c r="F26" s="32">
        <v>2</v>
      </c>
      <c r="G26" s="32" t="s">
        <v>186</v>
      </c>
      <c r="H26" s="34">
        <v>735.94</v>
      </c>
      <c r="I26" s="34">
        <v>672.45</v>
      </c>
      <c r="J26" s="34">
        <v>672.45</v>
      </c>
      <c r="K26" s="37">
        <v>32</v>
      </c>
      <c r="L26" s="32" t="s">
        <v>148</v>
      </c>
      <c r="M26" s="32" t="s">
        <v>150</v>
      </c>
      <c r="N26" s="27" t="s">
        <v>155</v>
      </c>
      <c r="O26" s="10">
        <v>2250143.48</v>
      </c>
      <c r="P26" s="34">
        <v>0</v>
      </c>
      <c r="Q26" s="34">
        <v>0</v>
      </c>
      <c r="R26" s="34">
        <v>2250143.48</v>
      </c>
      <c r="S26" s="36">
        <v>3057.5094165285209</v>
      </c>
      <c r="T26" s="34">
        <v>5367.5298122129516</v>
      </c>
      <c r="U26" s="47"/>
    </row>
    <row r="27" spans="1:21" ht="18.75" x14ac:dyDescent="0.3">
      <c r="A27" s="18">
        <v>2</v>
      </c>
      <c r="B27" s="15" t="s">
        <v>97</v>
      </c>
      <c r="C27" s="32">
        <v>1963</v>
      </c>
      <c r="D27" s="32"/>
      <c r="E27" s="38" t="s">
        <v>147</v>
      </c>
      <c r="F27" s="32">
        <v>2</v>
      </c>
      <c r="G27" s="32" t="s">
        <v>186</v>
      </c>
      <c r="H27" s="34">
        <v>687.5</v>
      </c>
      <c r="I27" s="34">
        <v>639.5</v>
      </c>
      <c r="J27" s="34">
        <v>521.5</v>
      </c>
      <c r="K27" s="37">
        <v>16</v>
      </c>
      <c r="L27" s="32" t="s">
        <v>148</v>
      </c>
      <c r="M27" s="32" t="s">
        <v>150</v>
      </c>
      <c r="N27" s="27" t="s">
        <v>155</v>
      </c>
      <c r="O27" s="10">
        <v>2167263.7000000002</v>
      </c>
      <c r="P27" s="34">
        <v>0</v>
      </c>
      <c r="Q27" s="34">
        <v>0</v>
      </c>
      <c r="R27" s="34">
        <v>2167263.7000000002</v>
      </c>
      <c r="S27" s="36">
        <v>3152.3835636363638</v>
      </c>
      <c r="T27" s="34">
        <v>5052.7700814545451</v>
      </c>
      <c r="U27" s="47"/>
    </row>
    <row r="28" spans="1:21" ht="18.75" x14ac:dyDescent="0.3">
      <c r="A28" s="18">
        <v>3</v>
      </c>
      <c r="B28" s="15" t="s">
        <v>98</v>
      </c>
      <c r="C28" s="32">
        <v>1964</v>
      </c>
      <c r="D28" s="32"/>
      <c r="E28" s="38" t="s">
        <v>147</v>
      </c>
      <c r="F28" s="32">
        <v>2</v>
      </c>
      <c r="G28" s="32" t="s">
        <v>186</v>
      </c>
      <c r="H28" s="34">
        <v>691.68</v>
      </c>
      <c r="I28" s="34">
        <v>643.4</v>
      </c>
      <c r="J28" s="34">
        <v>643.4</v>
      </c>
      <c r="K28" s="37">
        <v>10</v>
      </c>
      <c r="L28" s="32" t="s">
        <v>148</v>
      </c>
      <c r="M28" s="32" t="s">
        <v>150</v>
      </c>
      <c r="N28" s="27" t="s">
        <v>155</v>
      </c>
      <c r="O28" s="10">
        <v>2202329.54</v>
      </c>
      <c r="P28" s="34">
        <v>0</v>
      </c>
      <c r="Q28" s="34">
        <v>0</v>
      </c>
      <c r="R28" s="34">
        <v>2202329.54</v>
      </c>
      <c r="S28" s="36">
        <v>3184.0295223224616</v>
      </c>
      <c r="T28" s="34">
        <v>5086.4948820263708</v>
      </c>
      <c r="U28" s="47"/>
    </row>
    <row r="29" spans="1:21" ht="18.75" x14ac:dyDescent="0.3">
      <c r="A29" s="18">
        <v>4</v>
      </c>
      <c r="B29" s="15" t="s">
        <v>99</v>
      </c>
      <c r="C29" s="32">
        <v>1974</v>
      </c>
      <c r="D29" s="32"/>
      <c r="E29" s="38" t="s">
        <v>147</v>
      </c>
      <c r="F29" s="32">
        <v>5</v>
      </c>
      <c r="G29" s="32" t="s">
        <v>186</v>
      </c>
      <c r="H29" s="34">
        <v>2146.1799999999998</v>
      </c>
      <c r="I29" s="34">
        <v>2146.1799999999998</v>
      </c>
      <c r="J29" s="34">
        <v>2146.1799999999998</v>
      </c>
      <c r="K29" s="37">
        <v>78</v>
      </c>
      <c r="L29" s="32" t="s">
        <v>148</v>
      </c>
      <c r="M29" s="32" t="s">
        <v>150</v>
      </c>
      <c r="N29" s="27" t="s">
        <v>155</v>
      </c>
      <c r="O29" s="10">
        <v>1467262.85</v>
      </c>
      <c r="P29" s="34">
        <v>0</v>
      </c>
      <c r="Q29" s="34">
        <v>0</v>
      </c>
      <c r="R29" s="34">
        <v>1467262.85</v>
      </c>
      <c r="S29" s="36">
        <v>683.66253063582747</v>
      </c>
      <c r="T29" s="34">
        <v>4183.21</v>
      </c>
      <c r="U29" s="47"/>
    </row>
    <row r="30" spans="1:21" ht="18.75" x14ac:dyDescent="0.3">
      <c r="A30" s="18">
        <v>5</v>
      </c>
      <c r="B30" s="15" t="s">
        <v>100</v>
      </c>
      <c r="C30" s="32">
        <v>1936</v>
      </c>
      <c r="D30" s="32"/>
      <c r="E30" s="38" t="s">
        <v>156</v>
      </c>
      <c r="F30" s="32">
        <v>2</v>
      </c>
      <c r="G30" s="32" t="s">
        <v>186</v>
      </c>
      <c r="H30" s="34">
        <v>545.29999999999995</v>
      </c>
      <c r="I30" s="34">
        <v>545.29999999999995</v>
      </c>
      <c r="J30" s="34">
        <v>545.29999999999995</v>
      </c>
      <c r="K30" s="37">
        <v>29</v>
      </c>
      <c r="L30" s="32" t="s">
        <v>148</v>
      </c>
      <c r="M30" s="32" t="s">
        <v>150</v>
      </c>
      <c r="N30" s="27" t="s">
        <v>155</v>
      </c>
      <c r="O30" s="10">
        <v>1316285.42</v>
      </c>
      <c r="P30" s="34">
        <v>0</v>
      </c>
      <c r="Q30" s="34">
        <v>0</v>
      </c>
      <c r="R30" s="34">
        <v>1316285.42</v>
      </c>
      <c r="S30" s="36">
        <v>2413.8738675958189</v>
      </c>
      <c r="T30" s="34">
        <v>5212.0415551072801</v>
      </c>
      <c r="U30" s="47"/>
    </row>
    <row r="31" spans="1:21" ht="18.75" x14ac:dyDescent="0.3">
      <c r="A31" s="15" t="s">
        <v>101</v>
      </c>
      <c r="B31" s="15"/>
      <c r="C31" s="32" t="s">
        <v>146</v>
      </c>
      <c r="D31" s="32" t="s">
        <v>146</v>
      </c>
      <c r="E31" s="32" t="s">
        <v>146</v>
      </c>
      <c r="F31" s="32" t="s">
        <v>146</v>
      </c>
      <c r="G31" s="32" t="s">
        <v>146</v>
      </c>
      <c r="H31" s="36">
        <f>SUM(H32:H33)</f>
        <v>1322.5</v>
      </c>
      <c r="I31" s="36">
        <f t="shared" ref="I31:K31" si="8">SUM(I32:I33)</f>
        <v>1216.4000000000001</v>
      </c>
      <c r="J31" s="36">
        <f t="shared" si="8"/>
        <v>1216.4000000000001</v>
      </c>
      <c r="K31" s="37">
        <f t="shared" si="8"/>
        <v>60</v>
      </c>
      <c r="L31" s="32" t="s">
        <v>146</v>
      </c>
      <c r="M31" s="32" t="s">
        <v>146</v>
      </c>
      <c r="N31" s="27" t="s">
        <v>146</v>
      </c>
      <c r="O31" s="10">
        <f>O32+O33</f>
        <v>5174634.9800000004</v>
      </c>
      <c r="P31" s="10">
        <f t="shared" ref="P31:R31" si="9">P32+P33</f>
        <v>0</v>
      </c>
      <c r="Q31" s="10">
        <f t="shared" si="9"/>
        <v>0</v>
      </c>
      <c r="R31" s="10">
        <f t="shared" si="9"/>
        <v>5174634.9800000004</v>
      </c>
      <c r="S31" s="36">
        <f t="shared" si="0"/>
        <v>3912.767470699433</v>
      </c>
      <c r="T31" s="34">
        <f>MAX(T32:T33)</f>
        <v>7241.8575650154798</v>
      </c>
      <c r="U31" s="47"/>
    </row>
    <row r="32" spans="1:21" ht="18.75" x14ac:dyDescent="0.3">
      <c r="A32" s="18">
        <v>1</v>
      </c>
      <c r="B32" s="15" t="s">
        <v>102</v>
      </c>
      <c r="C32" s="32">
        <v>1960</v>
      </c>
      <c r="D32" s="32"/>
      <c r="E32" s="38" t="s">
        <v>147</v>
      </c>
      <c r="F32" s="32">
        <v>2</v>
      </c>
      <c r="G32" s="32" t="s">
        <v>186</v>
      </c>
      <c r="H32" s="34">
        <v>676.5</v>
      </c>
      <c r="I32" s="34">
        <v>628.1</v>
      </c>
      <c r="J32" s="34">
        <v>628.1</v>
      </c>
      <c r="K32" s="37">
        <v>25</v>
      </c>
      <c r="L32" s="32" t="s">
        <v>148</v>
      </c>
      <c r="M32" s="32" t="s">
        <v>150</v>
      </c>
      <c r="N32" s="27" t="s">
        <v>157</v>
      </c>
      <c r="O32" s="10">
        <v>2210436.8400000003</v>
      </c>
      <c r="P32" s="34">
        <v>0</v>
      </c>
      <c r="Q32" s="34">
        <v>0</v>
      </c>
      <c r="R32" s="34">
        <v>2210436.8400000003</v>
      </c>
      <c r="S32" s="36">
        <v>3267.4602217294905</v>
      </c>
      <c r="T32" s="34">
        <v>5506.838827937916</v>
      </c>
      <c r="U32" s="47"/>
    </row>
    <row r="33" spans="1:21" ht="18.75" x14ac:dyDescent="0.3">
      <c r="A33" s="18">
        <v>2</v>
      </c>
      <c r="B33" s="15" t="s">
        <v>103</v>
      </c>
      <c r="C33" s="32">
        <v>1957</v>
      </c>
      <c r="D33" s="32"/>
      <c r="E33" s="38" t="s">
        <v>147</v>
      </c>
      <c r="F33" s="32">
        <v>2</v>
      </c>
      <c r="G33" s="32" t="s">
        <v>186</v>
      </c>
      <c r="H33" s="34">
        <v>646</v>
      </c>
      <c r="I33" s="34">
        <v>588.29999999999995</v>
      </c>
      <c r="J33" s="34">
        <v>588.29999999999995</v>
      </c>
      <c r="K33" s="37">
        <v>35</v>
      </c>
      <c r="L33" s="32" t="s">
        <v>148</v>
      </c>
      <c r="M33" s="32" t="s">
        <v>150</v>
      </c>
      <c r="N33" s="27" t="s">
        <v>157</v>
      </c>
      <c r="O33" s="10">
        <v>2964198.14</v>
      </c>
      <c r="P33" s="34">
        <v>0</v>
      </c>
      <c r="Q33" s="34">
        <v>0</v>
      </c>
      <c r="R33" s="34">
        <v>2964198.14</v>
      </c>
      <c r="S33" s="36">
        <v>4588.5420123839012</v>
      </c>
      <c r="T33" s="34">
        <v>7241.8575650154798</v>
      </c>
      <c r="U33" s="47"/>
    </row>
    <row r="34" spans="1:21" ht="18.75" x14ac:dyDescent="0.3">
      <c r="A34" s="15" t="s">
        <v>104</v>
      </c>
      <c r="B34" s="15"/>
      <c r="C34" s="32" t="s">
        <v>146</v>
      </c>
      <c r="D34" s="32" t="s">
        <v>146</v>
      </c>
      <c r="E34" s="32" t="s">
        <v>146</v>
      </c>
      <c r="F34" s="32" t="s">
        <v>146</v>
      </c>
      <c r="G34" s="32" t="s">
        <v>146</v>
      </c>
      <c r="H34" s="36">
        <f>SUM(H35:H44)</f>
        <v>13058.16</v>
      </c>
      <c r="I34" s="36">
        <f t="shared" ref="I34:K34" si="10">SUM(I35:I44)</f>
        <v>11210.9</v>
      </c>
      <c r="J34" s="36">
        <f t="shared" si="10"/>
        <v>11135.9</v>
      </c>
      <c r="K34" s="37">
        <f t="shared" si="10"/>
        <v>529</v>
      </c>
      <c r="L34" s="32" t="s">
        <v>146</v>
      </c>
      <c r="M34" s="32" t="s">
        <v>146</v>
      </c>
      <c r="N34" s="27" t="s">
        <v>146</v>
      </c>
      <c r="O34" s="10">
        <f>SUM(O35:O44)</f>
        <v>18039853.560000002</v>
      </c>
      <c r="P34" s="10">
        <f t="shared" ref="P34:R34" si="11">SUM(P35:P44)</f>
        <v>0</v>
      </c>
      <c r="Q34" s="10">
        <f t="shared" si="11"/>
        <v>0</v>
      </c>
      <c r="R34" s="10">
        <f t="shared" si="11"/>
        <v>18039853.560000002</v>
      </c>
      <c r="S34" s="36">
        <f t="shared" si="0"/>
        <v>1381.5004227241818</v>
      </c>
      <c r="T34" s="34">
        <f>MAX(T35:T44)</f>
        <v>7866.7834264014464</v>
      </c>
      <c r="U34" s="47"/>
    </row>
    <row r="35" spans="1:21" ht="18.75" x14ac:dyDescent="0.3">
      <c r="A35" s="18">
        <v>1</v>
      </c>
      <c r="B35" s="15" t="s">
        <v>105</v>
      </c>
      <c r="C35" s="32">
        <v>1941</v>
      </c>
      <c r="D35" s="32"/>
      <c r="E35" s="38" t="s">
        <v>147</v>
      </c>
      <c r="F35" s="32">
        <v>3</v>
      </c>
      <c r="G35" s="32" t="s">
        <v>190</v>
      </c>
      <c r="H35" s="34">
        <v>1207.5</v>
      </c>
      <c r="I35" s="34">
        <v>1191.18</v>
      </c>
      <c r="J35" s="34">
        <v>1191.18</v>
      </c>
      <c r="K35" s="37">
        <v>51</v>
      </c>
      <c r="L35" s="32" t="s">
        <v>148</v>
      </c>
      <c r="M35" s="32" t="s">
        <v>149</v>
      </c>
      <c r="N35" s="27" t="s">
        <v>84</v>
      </c>
      <c r="O35" s="10">
        <v>5017460.6800000006</v>
      </c>
      <c r="P35" s="34">
        <v>0</v>
      </c>
      <c r="Q35" s="34">
        <v>0</v>
      </c>
      <c r="R35" s="34">
        <v>5017460.6800000006</v>
      </c>
      <c r="S35" s="36">
        <v>4155.2469399585925</v>
      </c>
      <c r="T35" s="34">
        <v>4496.449513043478</v>
      </c>
      <c r="U35" s="47"/>
    </row>
    <row r="36" spans="1:21" ht="18.75" x14ac:dyDescent="0.3">
      <c r="A36" s="18">
        <v>2</v>
      </c>
      <c r="B36" s="15" t="s">
        <v>106</v>
      </c>
      <c r="C36" s="32">
        <v>1972</v>
      </c>
      <c r="D36" s="32"/>
      <c r="E36" s="38" t="s">
        <v>147</v>
      </c>
      <c r="F36" s="32">
        <v>2</v>
      </c>
      <c r="G36" s="32" t="s">
        <v>186</v>
      </c>
      <c r="H36" s="34">
        <v>729.8</v>
      </c>
      <c r="I36" s="34">
        <v>482.52</v>
      </c>
      <c r="J36" s="34">
        <v>482.52</v>
      </c>
      <c r="K36" s="37">
        <v>30</v>
      </c>
      <c r="L36" s="32" t="s">
        <v>148</v>
      </c>
      <c r="M36" s="32" t="s">
        <v>149</v>
      </c>
      <c r="N36" s="27" t="s">
        <v>84</v>
      </c>
      <c r="O36" s="10">
        <v>2810575.6300000004</v>
      </c>
      <c r="P36" s="34">
        <v>0</v>
      </c>
      <c r="Q36" s="34">
        <v>0</v>
      </c>
      <c r="R36" s="34">
        <v>2810575.6300000004</v>
      </c>
      <c r="S36" s="36">
        <v>3851.1587147163614</v>
      </c>
      <c r="T36" s="34">
        <v>5598.8298342011512</v>
      </c>
      <c r="U36" s="47"/>
    </row>
    <row r="37" spans="1:21" ht="18.75" x14ac:dyDescent="0.3">
      <c r="A37" s="18">
        <v>3</v>
      </c>
      <c r="B37" s="15" t="s">
        <v>107</v>
      </c>
      <c r="C37" s="32">
        <v>1962</v>
      </c>
      <c r="D37" s="32"/>
      <c r="E37" s="38" t="s">
        <v>147</v>
      </c>
      <c r="F37" s="32">
        <v>4</v>
      </c>
      <c r="G37" s="32" t="s">
        <v>190</v>
      </c>
      <c r="H37" s="34">
        <v>1905.34</v>
      </c>
      <c r="I37" s="34">
        <v>1905.34</v>
      </c>
      <c r="J37" s="34">
        <v>1830.34</v>
      </c>
      <c r="K37" s="37">
        <v>101</v>
      </c>
      <c r="L37" s="32" t="s">
        <v>148</v>
      </c>
      <c r="M37" s="32" t="s">
        <v>149</v>
      </c>
      <c r="N37" s="27" t="s">
        <v>84</v>
      </c>
      <c r="O37" s="10">
        <v>131037.61</v>
      </c>
      <c r="P37" s="34">
        <v>0</v>
      </c>
      <c r="Q37" s="34">
        <v>0</v>
      </c>
      <c r="R37" s="34">
        <v>131037.61</v>
      </c>
      <c r="S37" s="36">
        <v>68.773872379732751</v>
      </c>
      <c r="T37" s="34">
        <v>68.773872379732751</v>
      </c>
      <c r="U37" s="47"/>
    </row>
    <row r="38" spans="1:21" ht="18.75" x14ac:dyDescent="0.3">
      <c r="A38" s="18">
        <v>4</v>
      </c>
      <c r="B38" s="15" t="s">
        <v>108</v>
      </c>
      <c r="C38" s="32">
        <v>1971</v>
      </c>
      <c r="D38" s="32"/>
      <c r="E38" s="38" t="s">
        <v>147</v>
      </c>
      <c r="F38" s="32">
        <v>2</v>
      </c>
      <c r="G38" s="32" t="s">
        <v>186</v>
      </c>
      <c r="H38" s="34">
        <v>754.85</v>
      </c>
      <c r="I38" s="34">
        <v>754.85</v>
      </c>
      <c r="J38" s="34">
        <v>754.85</v>
      </c>
      <c r="K38" s="37">
        <v>42</v>
      </c>
      <c r="L38" s="32" t="s">
        <v>148</v>
      </c>
      <c r="M38" s="32" t="s">
        <v>149</v>
      </c>
      <c r="N38" s="27" t="s">
        <v>84</v>
      </c>
      <c r="O38" s="10">
        <v>2938871.62</v>
      </c>
      <c r="P38" s="34">
        <v>0</v>
      </c>
      <c r="Q38" s="34">
        <v>0</v>
      </c>
      <c r="R38" s="34">
        <v>2938871.62</v>
      </c>
      <c r="S38" s="36">
        <v>3893.3186990792874</v>
      </c>
      <c r="T38" s="34">
        <v>5647.7305292442197</v>
      </c>
      <c r="U38" s="47"/>
    </row>
    <row r="39" spans="1:21" ht="18.75" x14ac:dyDescent="0.3">
      <c r="A39" s="18">
        <v>5</v>
      </c>
      <c r="B39" s="15" t="s">
        <v>109</v>
      </c>
      <c r="C39" s="32">
        <v>1978</v>
      </c>
      <c r="D39" s="32"/>
      <c r="E39" s="38" t="s">
        <v>147</v>
      </c>
      <c r="F39" s="32">
        <v>3</v>
      </c>
      <c r="G39" s="32" t="s">
        <v>190</v>
      </c>
      <c r="H39" s="34">
        <v>1326.37</v>
      </c>
      <c r="I39" s="34">
        <v>1326.37</v>
      </c>
      <c r="J39" s="34">
        <v>1326.37</v>
      </c>
      <c r="K39" s="37">
        <v>61</v>
      </c>
      <c r="L39" s="32" t="s">
        <v>148</v>
      </c>
      <c r="M39" s="32" t="s">
        <v>149</v>
      </c>
      <c r="N39" s="27" t="s">
        <v>84</v>
      </c>
      <c r="O39" s="10">
        <v>2250403.9200000004</v>
      </c>
      <c r="P39" s="34">
        <v>0</v>
      </c>
      <c r="Q39" s="34">
        <v>0</v>
      </c>
      <c r="R39" s="34">
        <v>2250403.9200000004</v>
      </c>
      <c r="S39" s="36">
        <v>1696.6637665206545</v>
      </c>
      <c r="T39" s="34">
        <v>3202.3786085330644</v>
      </c>
      <c r="U39" s="47"/>
    </row>
    <row r="40" spans="1:21" ht="18.75" x14ac:dyDescent="0.3">
      <c r="A40" s="18">
        <v>6</v>
      </c>
      <c r="B40" s="15" t="s">
        <v>110</v>
      </c>
      <c r="C40" s="32">
        <v>1983</v>
      </c>
      <c r="D40" s="32"/>
      <c r="E40" s="38" t="s">
        <v>147</v>
      </c>
      <c r="F40" s="32">
        <v>5</v>
      </c>
      <c r="G40" s="32" t="s">
        <v>185</v>
      </c>
      <c r="H40" s="34">
        <v>5165.2</v>
      </c>
      <c r="I40" s="34">
        <v>4087.35</v>
      </c>
      <c r="J40" s="34">
        <v>4087.35</v>
      </c>
      <c r="K40" s="37">
        <v>153</v>
      </c>
      <c r="L40" s="32" t="s">
        <v>148</v>
      </c>
      <c r="M40" s="32" t="s">
        <v>150</v>
      </c>
      <c r="N40" s="27" t="s">
        <v>158</v>
      </c>
      <c r="O40" s="10">
        <v>2695968.78</v>
      </c>
      <c r="P40" s="34">
        <v>0</v>
      </c>
      <c r="Q40" s="34">
        <v>0</v>
      </c>
      <c r="R40" s="34">
        <v>2695968.78</v>
      </c>
      <c r="S40" s="36">
        <v>521.94857507937741</v>
      </c>
      <c r="T40" s="34">
        <v>1544.0678885812747</v>
      </c>
      <c r="U40" s="47"/>
    </row>
    <row r="41" spans="1:21" ht="18.75" x14ac:dyDescent="0.3">
      <c r="A41" s="18">
        <v>7</v>
      </c>
      <c r="B41" s="15" t="s">
        <v>112</v>
      </c>
      <c r="C41" s="32">
        <v>1959</v>
      </c>
      <c r="D41" s="32"/>
      <c r="E41" s="38" t="s">
        <v>147</v>
      </c>
      <c r="F41" s="32" t="s">
        <v>186</v>
      </c>
      <c r="G41" s="32" t="s">
        <v>188</v>
      </c>
      <c r="H41" s="34">
        <v>264.3</v>
      </c>
      <c r="I41" s="34">
        <v>264.3</v>
      </c>
      <c r="J41" s="34">
        <v>264.3</v>
      </c>
      <c r="K41" s="37">
        <v>15</v>
      </c>
      <c r="L41" s="32" t="s">
        <v>148</v>
      </c>
      <c r="M41" s="32" t="s">
        <v>149</v>
      </c>
      <c r="N41" s="27" t="s">
        <v>84</v>
      </c>
      <c r="O41" s="10">
        <v>800120.67999999993</v>
      </c>
      <c r="P41" s="34">
        <v>0</v>
      </c>
      <c r="Q41" s="34">
        <v>0</v>
      </c>
      <c r="R41" s="34">
        <v>800120.67999999993</v>
      </c>
      <c r="S41" s="36">
        <v>3027.3200151343167</v>
      </c>
      <c r="T41" s="34">
        <v>5542.5064699205441</v>
      </c>
      <c r="U41" s="47"/>
    </row>
    <row r="42" spans="1:21" ht="18.75" x14ac:dyDescent="0.3">
      <c r="A42" s="18">
        <v>8</v>
      </c>
      <c r="B42" s="15" t="s">
        <v>113</v>
      </c>
      <c r="C42" s="32">
        <v>1957</v>
      </c>
      <c r="D42" s="32"/>
      <c r="E42" s="38" t="s">
        <v>156</v>
      </c>
      <c r="F42" s="32">
        <v>2</v>
      </c>
      <c r="G42" s="32" t="s">
        <v>186</v>
      </c>
      <c r="H42" s="34">
        <v>276.5</v>
      </c>
      <c r="I42" s="34">
        <v>234.3</v>
      </c>
      <c r="J42" s="34">
        <v>234.3</v>
      </c>
      <c r="K42" s="37">
        <v>12</v>
      </c>
      <c r="L42" s="32" t="s">
        <v>148</v>
      </c>
      <c r="M42" s="32" t="s">
        <v>149</v>
      </c>
      <c r="N42" s="27" t="s">
        <v>84</v>
      </c>
      <c r="O42" s="10">
        <v>1220568.99</v>
      </c>
      <c r="P42" s="34">
        <v>0</v>
      </c>
      <c r="Q42" s="34">
        <v>0</v>
      </c>
      <c r="R42" s="34">
        <v>1220568.99</v>
      </c>
      <c r="S42" s="36">
        <v>4414.354394213382</v>
      </c>
      <c r="T42" s="34">
        <v>7866.7834264014464</v>
      </c>
      <c r="U42" s="47"/>
    </row>
    <row r="43" spans="1:21" ht="18.75" x14ac:dyDescent="0.3">
      <c r="A43" s="18">
        <v>9</v>
      </c>
      <c r="B43" s="15" t="s">
        <v>131</v>
      </c>
      <c r="C43" s="46">
        <v>1970</v>
      </c>
      <c r="D43" s="46"/>
      <c r="E43" s="38" t="s">
        <v>147</v>
      </c>
      <c r="F43" s="46">
        <v>2</v>
      </c>
      <c r="G43" s="46" t="s">
        <v>186</v>
      </c>
      <c r="H43" s="34">
        <v>726.6</v>
      </c>
      <c r="I43" s="34">
        <v>482.19</v>
      </c>
      <c r="J43" s="34">
        <v>482.19</v>
      </c>
      <c r="K43" s="37">
        <v>33</v>
      </c>
      <c r="L43" s="46" t="s">
        <v>148</v>
      </c>
      <c r="M43" s="46" t="s">
        <v>149</v>
      </c>
      <c r="N43" s="43" t="s">
        <v>84</v>
      </c>
      <c r="O43" s="10">
        <v>87656.1</v>
      </c>
      <c r="P43" s="34">
        <v>0</v>
      </c>
      <c r="Q43" s="34">
        <v>0</v>
      </c>
      <c r="R43" s="34">
        <v>87656.1</v>
      </c>
      <c r="S43" s="36">
        <v>120.63872832369943</v>
      </c>
      <c r="T43" s="34">
        <v>120.63872832369943</v>
      </c>
      <c r="U43" s="47"/>
    </row>
    <row r="44" spans="1:21" ht="18.75" x14ac:dyDescent="0.3">
      <c r="A44" s="18">
        <v>10</v>
      </c>
      <c r="B44" s="15" t="s">
        <v>129</v>
      </c>
      <c r="C44" s="32">
        <v>1973</v>
      </c>
      <c r="D44" s="32"/>
      <c r="E44" s="38" t="s">
        <v>147</v>
      </c>
      <c r="F44" s="32">
        <v>2</v>
      </c>
      <c r="G44" s="32" t="s">
        <v>186</v>
      </c>
      <c r="H44" s="34">
        <v>701.7</v>
      </c>
      <c r="I44" s="34">
        <v>482.5</v>
      </c>
      <c r="J44" s="34">
        <v>482.5</v>
      </c>
      <c r="K44" s="37">
        <v>31</v>
      </c>
      <c r="L44" s="32" t="s">
        <v>148</v>
      </c>
      <c r="M44" s="32" t="s">
        <v>149</v>
      </c>
      <c r="N44" s="27" t="s">
        <v>84</v>
      </c>
      <c r="O44" s="10">
        <v>87189.55</v>
      </c>
      <c r="P44" s="34">
        <v>0</v>
      </c>
      <c r="Q44" s="34">
        <v>0</v>
      </c>
      <c r="R44" s="34">
        <v>87189.55</v>
      </c>
      <c r="S44" s="36">
        <v>124.25473849223314</v>
      </c>
      <c r="T44" s="34">
        <v>124.25473849223314</v>
      </c>
      <c r="U44" s="47"/>
    </row>
    <row r="45" spans="1:21" ht="18.75" x14ac:dyDescent="0.3">
      <c r="A45" s="15" t="s">
        <v>116</v>
      </c>
      <c r="B45" s="15"/>
      <c r="C45" s="32" t="s">
        <v>146</v>
      </c>
      <c r="D45" s="32" t="s">
        <v>146</v>
      </c>
      <c r="E45" s="32" t="s">
        <v>146</v>
      </c>
      <c r="F45" s="32" t="s">
        <v>146</v>
      </c>
      <c r="G45" s="32" t="s">
        <v>146</v>
      </c>
      <c r="H45" s="34">
        <f>H46</f>
        <v>878.6</v>
      </c>
      <c r="I45" s="34">
        <f t="shared" ref="I45:K45" si="12">I46</f>
        <v>878.6</v>
      </c>
      <c r="J45" s="34">
        <f t="shared" si="12"/>
        <v>878.6</v>
      </c>
      <c r="K45" s="37">
        <f t="shared" si="12"/>
        <v>55</v>
      </c>
      <c r="L45" s="32" t="s">
        <v>146</v>
      </c>
      <c r="M45" s="32" t="s">
        <v>146</v>
      </c>
      <c r="N45" s="27" t="s">
        <v>146</v>
      </c>
      <c r="O45" s="10">
        <f>O46</f>
        <v>3623254.4499999997</v>
      </c>
      <c r="P45" s="10">
        <f t="shared" ref="P45:R45" si="13">P46</f>
        <v>0</v>
      </c>
      <c r="Q45" s="10">
        <f t="shared" si="13"/>
        <v>0</v>
      </c>
      <c r="R45" s="10">
        <f t="shared" si="13"/>
        <v>3623254.4499999997</v>
      </c>
      <c r="S45" s="36">
        <f t="shared" si="0"/>
        <v>4123.8953448668335</v>
      </c>
      <c r="T45" s="34">
        <f>T46</f>
        <v>5965.9197439107666</v>
      </c>
      <c r="U45" s="47"/>
    </row>
    <row r="46" spans="1:21" ht="18.75" x14ac:dyDescent="0.3">
      <c r="A46" s="18">
        <v>1</v>
      </c>
      <c r="B46" s="15" t="s">
        <v>117</v>
      </c>
      <c r="C46" s="32">
        <v>1979</v>
      </c>
      <c r="D46" s="32"/>
      <c r="E46" s="38" t="s">
        <v>147</v>
      </c>
      <c r="F46" s="32">
        <v>2</v>
      </c>
      <c r="G46" s="32" t="s">
        <v>190</v>
      </c>
      <c r="H46" s="34">
        <v>878.6</v>
      </c>
      <c r="I46" s="34">
        <v>878.6</v>
      </c>
      <c r="J46" s="34">
        <v>878.6</v>
      </c>
      <c r="K46" s="37">
        <v>55</v>
      </c>
      <c r="L46" s="32" t="s">
        <v>148</v>
      </c>
      <c r="M46" s="32" t="s">
        <v>149</v>
      </c>
      <c r="N46" s="27" t="s">
        <v>84</v>
      </c>
      <c r="O46" s="10">
        <v>3623254.4499999997</v>
      </c>
      <c r="P46" s="34">
        <v>0</v>
      </c>
      <c r="Q46" s="34">
        <v>0</v>
      </c>
      <c r="R46" s="34">
        <v>3623254.4499999997</v>
      </c>
      <c r="S46" s="36">
        <v>4123.8953448668335</v>
      </c>
      <c r="T46" s="34">
        <v>5965.9197439107666</v>
      </c>
      <c r="U46" s="47"/>
    </row>
    <row r="47" spans="1:21" ht="18.75" customHeight="1" x14ac:dyDescent="0.3">
      <c r="A47" s="53" t="s">
        <v>144</v>
      </c>
      <c r="B47" s="54"/>
      <c r="C47" s="32" t="s">
        <v>146</v>
      </c>
      <c r="D47" s="32" t="s">
        <v>146</v>
      </c>
      <c r="E47" s="32" t="s">
        <v>146</v>
      </c>
      <c r="F47" s="32" t="s">
        <v>146</v>
      </c>
      <c r="G47" s="32" t="s">
        <v>146</v>
      </c>
      <c r="H47" s="36">
        <f>H48+H50+H55+H58+H60+H66+H70+H72</f>
        <v>59786.94</v>
      </c>
      <c r="I47" s="36">
        <f t="shared" ref="I47:K47" si="14">I48+I50+I55+I58+I60+I66+I70+I72</f>
        <v>51259.320000000007</v>
      </c>
      <c r="J47" s="36">
        <f t="shared" si="14"/>
        <v>41989.19</v>
      </c>
      <c r="K47" s="37">
        <f t="shared" si="14"/>
        <v>2234</v>
      </c>
      <c r="L47" s="32" t="s">
        <v>146</v>
      </c>
      <c r="M47" s="32" t="s">
        <v>146</v>
      </c>
      <c r="N47" s="27" t="s">
        <v>146</v>
      </c>
      <c r="O47" s="10">
        <f>O48+O50+O55+O58+O60+O66+O70+O72</f>
        <v>105035878.90000001</v>
      </c>
      <c r="P47" s="10">
        <f t="shared" ref="P47" si="15">P48+P50+P55+P58+P60+P66+P70+P72</f>
        <v>0</v>
      </c>
      <c r="Q47" s="10">
        <f>Q48+Q50+Q55+Q58+Q60+Q66+Q70+Q72</f>
        <v>3015567.51</v>
      </c>
      <c r="R47" s="10">
        <f>R48+R50+R55+R58+R60+R66+R70+R72</f>
        <v>102020311.38999999</v>
      </c>
      <c r="S47" s="36">
        <f t="shared" si="0"/>
        <v>1756.8365081069544</v>
      </c>
      <c r="T47" s="36">
        <f>MAX(T48:T79)</f>
        <v>7261.217671691792</v>
      </c>
      <c r="U47" s="47"/>
    </row>
    <row r="48" spans="1:21" ht="18.75" x14ac:dyDescent="0.3">
      <c r="A48" s="15" t="s">
        <v>78</v>
      </c>
      <c r="B48" s="17"/>
      <c r="C48" s="42" t="s">
        <v>146</v>
      </c>
      <c r="D48" s="42" t="s">
        <v>146</v>
      </c>
      <c r="E48" s="42" t="s">
        <v>146</v>
      </c>
      <c r="F48" s="42" t="s">
        <v>146</v>
      </c>
      <c r="G48" s="42" t="s">
        <v>146</v>
      </c>
      <c r="H48" s="36">
        <f>H49</f>
        <v>1015.6</v>
      </c>
      <c r="I48" s="36">
        <f t="shared" ref="I48:K48" si="16">I49</f>
        <v>497.5</v>
      </c>
      <c r="J48" s="36">
        <f t="shared" si="16"/>
        <v>497.5</v>
      </c>
      <c r="K48" s="37">
        <f t="shared" si="16"/>
        <v>45</v>
      </c>
      <c r="L48" s="42" t="s">
        <v>146</v>
      </c>
      <c r="M48" s="42" t="s">
        <v>146</v>
      </c>
      <c r="N48" s="41" t="s">
        <v>146</v>
      </c>
      <c r="O48" s="10">
        <f t="shared" ref="O48:R48" si="17">O49</f>
        <v>3826397.3000000003</v>
      </c>
      <c r="P48" s="10">
        <f t="shared" si="17"/>
        <v>0</v>
      </c>
      <c r="Q48" s="10">
        <f t="shared" si="17"/>
        <v>2523423.19</v>
      </c>
      <c r="R48" s="10">
        <f t="shared" si="17"/>
        <v>1302974.1100000003</v>
      </c>
      <c r="S48" s="36">
        <f t="shared" si="0"/>
        <v>3767.6223907050021</v>
      </c>
      <c r="T48" s="34">
        <f>MAX(T49)</f>
        <v>4896.0899143363522</v>
      </c>
      <c r="U48" s="47"/>
    </row>
    <row r="49" spans="1:21" ht="18.75" x14ac:dyDescent="0.3">
      <c r="A49" s="18">
        <v>1</v>
      </c>
      <c r="B49" s="15" t="s">
        <v>118</v>
      </c>
      <c r="C49" s="42">
        <v>1972</v>
      </c>
      <c r="D49" s="42"/>
      <c r="E49" s="38" t="s">
        <v>147</v>
      </c>
      <c r="F49" s="42">
        <v>2</v>
      </c>
      <c r="G49" s="42" t="s">
        <v>190</v>
      </c>
      <c r="H49" s="36">
        <v>1015.6</v>
      </c>
      <c r="I49" s="36">
        <v>497.5</v>
      </c>
      <c r="J49" s="36">
        <v>497.5</v>
      </c>
      <c r="K49" s="37">
        <v>45</v>
      </c>
      <c r="L49" s="42" t="s">
        <v>148</v>
      </c>
      <c r="M49" s="42" t="s">
        <v>149</v>
      </c>
      <c r="N49" s="41" t="s">
        <v>84</v>
      </c>
      <c r="O49" s="10">
        <v>3826397.3000000003</v>
      </c>
      <c r="P49" s="34">
        <v>0</v>
      </c>
      <c r="Q49" s="34">
        <v>2523423.19</v>
      </c>
      <c r="R49" s="34">
        <v>1302974.1100000003</v>
      </c>
      <c r="S49" s="36">
        <v>3767.6223907050021</v>
      </c>
      <c r="T49" s="34">
        <v>4896.0899143363522</v>
      </c>
      <c r="U49" s="47"/>
    </row>
    <row r="50" spans="1:21" ht="18.75" x14ac:dyDescent="0.3">
      <c r="A50" s="15" t="s">
        <v>81</v>
      </c>
      <c r="B50" s="15"/>
      <c r="C50" s="42" t="s">
        <v>146</v>
      </c>
      <c r="D50" s="42" t="s">
        <v>146</v>
      </c>
      <c r="E50" s="42" t="s">
        <v>146</v>
      </c>
      <c r="F50" s="42" t="s">
        <v>146</v>
      </c>
      <c r="G50" s="42" t="s">
        <v>146</v>
      </c>
      <c r="H50" s="36">
        <f>SUM(H51:H54)</f>
        <v>23824.84</v>
      </c>
      <c r="I50" s="36">
        <f t="shared" ref="I50:K50" si="18">SUM(I51:I54)</f>
        <v>19966.379999999997</v>
      </c>
      <c r="J50" s="36">
        <f t="shared" si="18"/>
        <v>14766.89</v>
      </c>
      <c r="K50" s="37">
        <f t="shared" si="18"/>
        <v>837</v>
      </c>
      <c r="L50" s="42" t="s">
        <v>146</v>
      </c>
      <c r="M50" s="42" t="s">
        <v>146</v>
      </c>
      <c r="N50" s="41" t="s">
        <v>146</v>
      </c>
      <c r="O50" s="10">
        <f>SUM(O51:O54)</f>
        <v>25033618.25</v>
      </c>
      <c r="P50" s="10">
        <f t="shared" ref="P50:R50" si="19">SUM(P51:P54)</f>
        <v>0</v>
      </c>
      <c r="Q50" s="10">
        <f t="shared" si="19"/>
        <v>0</v>
      </c>
      <c r="R50" s="10">
        <f t="shared" si="19"/>
        <v>25033618.25</v>
      </c>
      <c r="S50" s="36">
        <f t="shared" si="0"/>
        <v>1050.7360490143901</v>
      </c>
      <c r="T50" s="34">
        <f>MAX(T51:T54)</f>
        <v>1858.4969737516071</v>
      </c>
      <c r="U50" s="47"/>
    </row>
    <row r="51" spans="1:21" ht="18.75" x14ac:dyDescent="0.3">
      <c r="A51" s="18">
        <v>1</v>
      </c>
      <c r="B51" s="15" t="s">
        <v>119</v>
      </c>
      <c r="C51" s="42">
        <v>1974</v>
      </c>
      <c r="D51" s="42"/>
      <c r="E51" s="38" t="s">
        <v>147</v>
      </c>
      <c r="F51" s="42">
        <v>5</v>
      </c>
      <c r="G51" s="42" t="s">
        <v>185</v>
      </c>
      <c r="H51" s="36">
        <v>5979.1</v>
      </c>
      <c r="I51" s="36">
        <v>4563.9399999999996</v>
      </c>
      <c r="J51" s="36">
        <v>4563.9399999999996</v>
      </c>
      <c r="K51" s="37">
        <v>217</v>
      </c>
      <c r="L51" s="42" t="s">
        <v>148</v>
      </c>
      <c r="M51" s="42" t="s">
        <v>150</v>
      </c>
      <c r="N51" s="41" t="s">
        <v>151</v>
      </c>
      <c r="O51" s="10">
        <v>7459219.5300000003</v>
      </c>
      <c r="P51" s="34">
        <v>0</v>
      </c>
      <c r="Q51" s="34">
        <v>0</v>
      </c>
      <c r="R51" s="34">
        <v>7459219.5300000003</v>
      </c>
      <c r="S51" s="36">
        <v>1247.5488836112459</v>
      </c>
      <c r="T51" s="34">
        <v>1650.0910571825189</v>
      </c>
      <c r="U51" s="47"/>
    </row>
    <row r="52" spans="1:21" ht="18.75" x14ac:dyDescent="0.3">
      <c r="A52" s="18">
        <v>2</v>
      </c>
      <c r="B52" s="15" t="s">
        <v>85</v>
      </c>
      <c r="C52" s="46">
        <v>1971</v>
      </c>
      <c r="D52" s="46"/>
      <c r="E52" s="38" t="s">
        <v>147</v>
      </c>
      <c r="F52" s="46">
        <v>5</v>
      </c>
      <c r="G52" s="46" t="s">
        <v>185</v>
      </c>
      <c r="H52" s="36">
        <v>5891.84</v>
      </c>
      <c r="I52" s="36">
        <v>5891.84</v>
      </c>
      <c r="J52" s="36">
        <v>4081.34</v>
      </c>
      <c r="K52" s="37">
        <v>212</v>
      </c>
      <c r="L52" s="46" t="s">
        <v>148</v>
      </c>
      <c r="M52" s="46" t="s">
        <v>150</v>
      </c>
      <c r="N52" s="43" t="s">
        <v>152</v>
      </c>
      <c r="O52" s="10">
        <v>5709104.1399999997</v>
      </c>
      <c r="P52" s="34">
        <v>0</v>
      </c>
      <c r="Q52" s="34">
        <v>0</v>
      </c>
      <c r="R52" s="34">
        <v>5709104.1399999997</v>
      </c>
      <c r="S52" s="36">
        <v>968.98492491310003</v>
      </c>
      <c r="T52" s="34">
        <v>1414.2123496225288</v>
      </c>
      <c r="U52" s="47"/>
    </row>
    <row r="53" spans="1:21" ht="18.75" x14ac:dyDescent="0.3">
      <c r="A53" s="18">
        <v>3</v>
      </c>
      <c r="B53" s="15" t="s">
        <v>82</v>
      </c>
      <c r="C53" s="46">
        <v>1976</v>
      </c>
      <c r="D53" s="46"/>
      <c r="E53" s="38" t="s">
        <v>147</v>
      </c>
      <c r="F53" s="46">
        <v>5</v>
      </c>
      <c r="G53" s="46" t="s">
        <v>185</v>
      </c>
      <c r="H53" s="36">
        <v>4783.1499999999996</v>
      </c>
      <c r="I53" s="36">
        <v>4417.7</v>
      </c>
      <c r="J53" s="36">
        <v>3106.56</v>
      </c>
      <c r="K53" s="37">
        <v>190</v>
      </c>
      <c r="L53" s="46" t="s">
        <v>148</v>
      </c>
      <c r="M53" s="46" t="s">
        <v>150</v>
      </c>
      <c r="N53" s="43" t="s">
        <v>151</v>
      </c>
      <c r="O53" s="10">
        <v>6173366.919999999</v>
      </c>
      <c r="P53" s="34">
        <v>0</v>
      </c>
      <c r="Q53" s="34">
        <v>0</v>
      </c>
      <c r="R53" s="34">
        <v>6173366.919999999</v>
      </c>
      <c r="S53" s="36">
        <v>1290.6488234740702</v>
      </c>
      <c r="T53" s="34">
        <v>1858.4969737516071</v>
      </c>
      <c r="U53" s="47"/>
    </row>
    <row r="54" spans="1:21" ht="18.75" x14ac:dyDescent="0.3">
      <c r="A54" s="18">
        <v>4</v>
      </c>
      <c r="B54" s="15" t="s">
        <v>86</v>
      </c>
      <c r="C54" s="42">
        <v>1981</v>
      </c>
      <c r="D54" s="42"/>
      <c r="E54" s="38" t="s">
        <v>147</v>
      </c>
      <c r="F54" s="42">
        <v>5</v>
      </c>
      <c r="G54" s="42" t="s">
        <v>187</v>
      </c>
      <c r="H54" s="36">
        <v>7170.75</v>
      </c>
      <c r="I54" s="36">
        <v>5092.8999999999996</v>
      </c>
      <c r="J54" s="36">
        <v>3015.05</v>
      </c>
      <c r="K54" s="37">
        <v>218</v>
      </c>
      <c r="L54" s="42" t="s">
        <v>148</v>
      </c>
      <c r="M54" s="42" t="s">
        <v>150</v>
      </c>
      <c r="N54" s="41" t="s">
        <v>151</v>
      </c>
      <c r="O54" s="10">
        <v>5691927.6600000001</v>
      </c>
      <c r="P54" s="34">
        <v>0</v>
      </c>
      <c r="Q54" s="34">
        <v>0</v>
      </c>
      <c r="R54" s="34">
        <v>5691927.6600000001</v>
      </c>
      <c r="S54" s="36">
        <v>793.77019976989857</v>
      </c>
      <c r="T54" s="34">
        <v>1188.1767723041523</v>
      </c>
      <c r="U54" s="47"/>
    </row>
    <row r="55" spans="1:21" ht="18.75" x14ac:dyDescent="0.3">
      <c r="A55" s="15" t="s">
        <v>114</v>
      </c>
      <c r="B55" s="15"/>
      <c r="C55" s="42" t="s">
        <v>146</v>
      </c>
      <c r="D55" s="42" t="s">
        <v>146</v>
      </c>
      <c r="E55" s="42" t="s">
        <v>146</v>
      </c>
      <c r="F55" s="42" t="s">
        <v>146</v>
      </c>
      <c r="G55" s="42" t="s">
        <v>146</v>
      </c>
      <c r="H55" s="36">
        <f>SUM(H56:H57)</f>
        <v>1431.7</v>
      </c>
      <c r="I55" s="36">
        <f t="shared" ref="I55:K55" si="20">SUM(I56:I57)</f>
        <v>1325.1999999999998</v>
      </c>
      <c r="J55" s="36">
        <f t="shared" si="20"/>
        <v>962.8</v>
      </c>
      <c r="K55" s="37">
        <f t="shared" si="20"/>
        <v>54</v>
      </c>
      <c r="L55" s="42" t="s">
        <v>146</v>
      </c>
      <c r="M55" s="42" t="s">
        <v>146</v>
      </c>
      <c r="N55" s="41" t="s">
        <v>146</v>
      </c>
      <c r="O55" s="10">
        <f>SUM(O56:O57)</f>
        <v>5796065.7599999998</v>
      </c>
      <c r="P55" s="10">
        <f t="shared" ref="P55:Q55" si="21">SUM(P56:P57)</f>
        <v>0</v>
      </c>
      <c r="Q55" s="10">
        <f t="shared" si="21"/>
        <v>492144.32</v>
      </c>
      <c r="R55" s="10">
        <f>SUM(R56:R57)</f>
        <v>5303921.4399999995</v>
      </c>
      <c r="S55" s="36">
        <f t="shared" si="0"/>
        <v>4048.3800796256196</v>
      </c>
      <c r="T55" s="34">
        <f>MAX(T56:T57)</f>
        <v>5256.7108154224779</v>
      </c>
      <c r="U55" s="47"/>
    </row>
    <row r="56" spans="1:21" ht="18.75" x14ac:dyDescent="0.3">
      <c r="A56" s="18">
        <v>1</v>
      </c>
      <c r="B56" s="15" t="s">
        <v>120</v>
      </c>
      <c r="C56" s="42">
        <v>1968</v>
      </c>
      <c r="D56" s="42"/>
      <c r="E56" s="38" t="s">
        <v>147</v>
      </c>
      <c r="F56" s="42">
        <v>2</v>
      </c>
      <c r="G56" s="42" t="s">
        <v>186</v>
      </c>
      <c r="H56" s="36">
        <v>822.2</v>
      </c>
      <c r="I56" s="36">
        <v>760.8</v>
      </c>
      <c r="J56" s="36">
        <v>760.8</v>
      </c>
      <c r="K56" s="37">
        <v>36</v>
      </c>
      <c r="L56" s="42" t="s">
        <v>148</v>
      </c>
      <c r="M56" s="42" t="s">
        <v>150</v>
      </c>
      <c r="N56" s="41" t="s">
        <v>160</v>
      </c>
      <c r="O56" s="10">
        <v>3274450.4</v>
      </c>
      <c r="P56" s="34">
        <v>0</v>
      </c>
      <c r="Q56" s="34">
        <v>0</v>
      </c>
      <c r="R56" s="34">
        <v>3274450.4</v>
      </c>
      <c r="S56" s="36">
        <v>3982.5473120895158</v>
      </c>
      <c r="T56" s="34">
        <v>4642.986939917294</v>
      </c>
      <c r="U56" s="47"/>
    </row>
    <row r="57" spans="1:21" ht="18.75" x14ac:dyDescent="0.3">
      <c r="A57" s="18">
        <v>2</v>
      </c>
      <c r="B57" s="15" t="s">
        <v>115</v>
      </c>
      <c r="C57" s="42">
        <v>1917</v>
      </c>
      <c r="D57" s="42"/>
      <c r="E57" s="38" t="s">
        <v>147</v>
      </c>
      <c r="F57" s="42">
        <v>2</v>
      </c>
      <c r="G57" s="42" t="s">
        <v>188</v>
      </c>
      <c r="H57" s="36">
        <v>609.5</v>
      </c>
      <c r="I57" s="36">
        <v>564.4</v>
      </c>
      <c r="J57" s="36">
        <v>202</v>
      </c>
      <c r="K57" s="37">
        <v>18</v>
      </c>
      <c r="L57" s="42" t="s">
        <v>148</v>
      </c>
      <c r="M57" s="42" t="s">
        <v>149</v>
      </c>
      <c r="N57" s="41" t="s">
        <v>84</v>
      </c>
      <c r="O57" s="10">
        <v>2521615.3599999999</v>
      </c>
      <c r="P57" s="34">
        <v>0</v>
      </c>
      <c r="Q57" s="34">
        <v>492144.32</v>
      </c>
      <c r="R57" s="34">
        <v>2029471.0399999998</v>
      </c>
      <c r="S57" s="36">
        <v>4137.1868088597212</v>
      </c>
      <c r="T57" s="34">
        <v>5256.7108154224779</v>
      </c>
      <c r="U57" s="47"/>
    </row>
    <row r="58" spans="1:21" ht="18.75" x14ac:dyDescent="0.3">
      <c r="A58" s="15" t="s">
        <v>116</v>
      </c>
      <c r="B58" s="15"/>
      <c r="C58" s="42" t="s">
        <v>146</v>
      </c>
      <c r="D58" s="42" t="s">
        <v>146</v>
      </c>
      <c r="E58" s="42" t="s">
        <v>146</v>
      </c>
      <c r="F58" s="42" t="s">
        <v>146</v>
      </c>
      <c r="G58" s="42" t="s">
        <v>146</v>
      </c>
      <c r="H58" s="36">
        <f>H59</f>
        <v>783.2</v>
      </c>
      <c r="I58" s="36">
        <f>I59</f>
        <v>783.2</v>
      </c>
      <c r="J58" s="36">
        <f>J59</f>
        <v>744.2</v>
      </c>
      <c r="K58" s="37">
        <f>K59</f>
        <v>21</v>
      </c>
      <c r="L58" s="42" t="s">
        <v>146</v>
      </c>
      <c r="M58" s="42" t="s">
        <v>146</v>
      </c>
      <c r="N58" s="41" t="s">
        <v>146</v>
      </c>
      <c r="O58" s="10">
        <f t="shared" ref="O58:R58" si="22">O59</f>
        <v>3707032</v>
      </c>
      <c r="P58" s="10">
        <f t="shared" si="22"/>
        <v>0</v>
      </c>
      <c r="Q58" s="10">
        <f t="shared" si="22"/>
        <v>0</v>
      </c>
      <c r="R58" s="10">
        <f t="shared" si="22"/>
        <v>3707032</v>
      </c>
      <c r="S58" s="36">
        <f t="shared" si="0"/>
        <v>4733.1869254341163</v>
      </c>
      <c r="T58" s="34">
        <f>S58</f>
        <v>4733.1869254341163</v>
      </c>
      <c r="U58" s="47"/>
    </row>
    <row r="59" spans="1:21" ht="18.75" x14ac:dyDescent="0.3">
      <c r="A59" s="18">
        <v>1</v>
      </c>
      <c r="B59" s="15" t="s">
        <v>177</v>
      </c>
      <c r="C59" s="42">
        <v>1962</v>
      </c>
      <c r="D59" s="42"/>
      <c r="E59" s="38" t="s">
        <v>178</v>
      </c>
      <c r="F59" s="42">
        <v>2</v>
      </c>
      <c r="G59" s="42" t="s">
        <v>184</v>
      </c>
      <c r="H59" s="36">
        <v>783.2</v>
      </c>
      <c r="I59" s="36">
        <v>783.2</v>
      </c>
      <c r="J59" s="36">
        <v>744.2</v>
      </c>
      <c r="K59" s="37">
        <v>21</v>
      </c>
      <c r="L59" s="42" t="s">
        <v>148</v>
      </c>
      <c r="M59" s="42" t="s">
        <v>149</v>
      </c>
      <c r="N59" s="41" t="s">
        <v>84</v>
      </c>
      <c r="O59" s="10">
        <v>3707032</v>
      </c>
      <c r="P59" s="34">
        <v>0</v>
      </c>
      <c r="Q59" s="34">
        <v>0</v>
      </c>
      <c r="R59" s="34">
        <v>3707032</v>
      </c>
      <c r="S59" s="36">
        <v>4733.1869254341163</v>
      </c>
      <c r="T59" s="34">
        <v>4733.1869254341163</v>
      </c>
      <c r="U59" s="47"/>
    </row>
    <row r="60" spans="1:21" ht="18.75" x14ac:dyDescent="0.3">
      <c r="A60" s="15" t="s">
        <v>87</v>
      </c>
      <c r="B60" s="15"/>
      <c r="C60" s="42" t="s">
        <v>146</v>
      </c>
      <c r="D60" s="42" t="s">
        <v>146</v>
      </c>
      <c r="E60" s="42" t="s">
        <v>146</v>
      </c>
      <c r="F60" s="42" t="s">
        <v>146</v>
      </c>
      <c r="G60" s="42" t="s">
        <v>146</v>
      </c>
      <c r="H60" s="36">
        <f>SUM(H61:H65)</f>
        <v>13217.54</v>
      </c>
      <c r="I60" s="36">
        <f t="shared" ref="I60:K60" si="23">SUM(I61:I65)</f>
        <v>11365.689999999999</v>
      </c>
      <c r="J60" s="36">
        <f t="shared" si="23"/>
        <v>10013.82</v>
      </c>
      <c r="K60" s="37">
        <f t="shared" si="23"/>
        <v>505</v>
      </c>
      <c r="L60" s="42" t="s">
        <v>146</v>
      </c>
      <c r="M60" s="42" t="s">
        <v>146</v>
      </c>
      <c r="N60" s="41" t="s">
        <v>146</v>
      </c>
      <c r="O60" s="10">
        <f>SUM(O61:O65)</f>
        <v>25990852.659999996</v>
      </c>
      <c r="P60" s="10">
        <f t="shared" ref="P60:R60" si="24">SUM(P61:P65)</f>
        <v>0</v>
      </c>
      <c r="Q60" s="10">
        <f t="shared" si="24"/>
        <v>0</v>
      </c>
      <c r="R60" s="10">
        <f t="shared" si="24"/>
        <v>25990852.659999996</v>
      </c>
      <c r="S60" s="36">
        <f t="shared" si="0"/>
        <v>1966.3910727714836</v>
      </c>
      <c r="T60" s="34">
        <f>MAX(T61:T65)</f>
        <v>7261.217671691792</v>
      </c>
      <c r="U60" s="47"/>
    </row>
    <row r="61" spans="1:21" ht="18.75" x14ac:dyDescent="0.3">
      <c r="A61" s="18">
        <v>1</v>
      </c>
      <c r="B61" s="15" t="s">
        <v>121</v>
      </c>
      <c r="C61" s="42">
        <v>1972</v>
      </c>
      <c r="D61" s="42"/>
      <c r="E61" s="38" t="s">
        <v>147</v>
      </c>
      <c r="F61" s="42">
        <v>5</v>
      </c>
      <c r="G61" s="42" t="s">
        <v>187</v>
      </c>
      <c r="H61" s="36">
        <v>4571.29</v>
      </c>
      <c r="I61" s="36">
        <v>4234.29</v>
      </c>
      <c r="J61" s="36">
        <v>2975.61</v>
      </c>
      <c r="K61" s="37">
        <v>227</v>
      </c>
      <c r="L61" s="42" t="s">
        <v>148</v>
      </c>
      <c r="M61" s="42" t="s">
        <v>150</v>
      </c>
      <c r="N61" s="41" t="s">
        <v>153</v>
      </c>
      <c r="O61" s="10">
        <v>4719977.0600000005</v>
      </c>
      <c r="P61" s="34">
        <v>0</v>
      </c>
      <c r="Q61" s="34">
        <v>0</v>
      </c>
      <c r="R61" s="34">
        <v>4719977.0600000005</v>
      </c>
      <c r="S61" s="36">
        <v>1032.5262803278727</v>
      </c>
      <c r="T61" s="34">
        <v>3345.83</v>
      </c>
      <c r="U61" s="47"/>
    </row>
    <row r="62" spans="1:21" ht="18.75" x14ac:dyDescent="0.3">
      <c r="A62" s="18">
        <v>2</v>
      </c>
      <c r="B62" s="15" t="s">
        <v>122</v>
      </c>
      <c r="C62" s="42">
        <v>1972</v>
      </c>
      <c r="D62" s="42"/>
      <c r="E62" s="38" t="s">
        <v>147</v>
      </c>
      <c r="F62" s="42">
        <v>2</v>
      </c>
      <c r="G62" s="42" t="s">
        <v>186</v>
      </c>
      <c r="H62" s="36">
        <v>716.4</v>
      </c>
      <c r="I62" s="36">
        <v>656.7</v>
      </c>
      <c r="J62" s="36">
        <v>656.7</v>
      </c>
      <c r="K62" s="37">
        <v>28</v>
      </c>
      <c r="L62" s="42" t="s">
        <v>148</v>
      </c>
      <c r="M62" s="42" t="s">
        <v>150</v>
      </c>
      <c r="N62" s="41" t="s">
        <v>153</v>
      </c>
      <c r="O62" s="10">
        <v>5201936.34</v>
      </c>
      <c r="P62" s="34">
        <v>0</v>
      </c>
      <c r="Q62" s="34">
        <v>0</v>
      </c>
      <c r="R62" s="34">
        <v>5201936.34</v>
      </c>
      <c r="S62" s="36">
        <v>7261.217671691792</v>
      </c>
      <c r="T62" s="34">
        <v>7261.217671691792</v>
      </c>
      <c r="U62" s="47"/>
    </row>
    <row r="63" spans="1:21" ht="18.75" x14ac:dyDescent="0.3">
      <c r="A63" s="18">
        <v>3</v>
      </c>
      <c r="B63" s="15" t="s">
        <v>123</v>
      </c>
      <c r="C63" s="46">
        <v>1963</v>
      </c>
      <c r="D63" s="46"/>
      <c r="E63" s="38" t="s">
        <v>147</v>
      </c>
      <c r="F63" s="46">
        <v>2</v>
      </c>
      <c r="G63" s="46" t="s">
        <v>186</v>
      </c>
      <c r="H63" s="36">
        <v>636.79999999999995</v>
      </c>
      <c r="I63" s="36">
        <v>636.79999999999995</v>
      </c>
      <c r="J63" s="36">
        <v>591.59999999999991</v>
      </c>
      <c r="K63" s="37">
        <v>27</v>
      </c>
      <c r="L63" s="46" t="s">
        <v>148</v>
      </c>
      <c r="M63" s="46" t="s">
        <v>149</v>
      </c>
      <c r="N63" s="43" t="s">
        <v>84</v>
      </c>
      <c r="O63" s="10">
        <v>3531563.4499999997</v>
      </c>
      <c r="P63" s="34">
        <v>0</v>
      </c>
      <c r="Q63" s="34">
        <v>0</v>
      </c>
      <c r="R63" s="34">
        <v>3531563.4499999997</v>
      </c>
      <c r="S63" s="36">
        <v>5545.796875</v>
      </c>
      <c r="T63" s="34">
        <v>6015.4055606155771</v>
      </c>
      <c r="U63" s="47"/>
    </row>
    <row r="64" spans="1:21" ht="18.75" x14ac:dyDescent="0.3">
      <c r="A64" s="18">
        <v>4</v>
      </c>
      <c r="B64" s="15" t="s">
        <v>88</v>
      </c>
      <c r="C64" s="46">
        <v>1964</v>
      </c>
      <c r="D64" s="46"/>
      <c r="E64" s="38" t="s">
        <v>147</v>
      </c>
      <c r="F64" s="46">
        <v>3</v>
      </c>
      <c r="G64" s="46" t="s">
        <v>186</v>
      </c>
      <c r="H64" s="36">
        <v>961.6</v>
      </c>
      <c r="I64" s="36">
        <v>723.4</v>
      </c>
      <c r="J64" s="36">
        <v>723.4</v>
      </c>
      <c r="K64" s="37">
        <v>25</v>
      </c>
      <c r="L64" s="46" t="s">
        <v>148</v>
      </c>
      <c r="M64" s="46" t="s">
        <v>150</v>
      </c>
      <c r="N64" s="43" t="s">
        <v>153</v>
      </c>
      <c r="O64" s="10">
        <v>3142502.06</v>
      </c>
      <c r="P64" s="34">
        <v>0</v>
      </c>
      <c r="Q64" s="34">
        <v>0</v>
      </c>
      <c r="R64" s="34">
        <v>3142502.06</v>
      </c>
      <c r="S64" s="36">
        <v>3267.9929908485856</v>
      </c>
      <c r="T64" s="34">
        <v>4079.9304003743759</v>
      </c>
      <c r="U64" s="47"/>
    </row>
    <row r="65" spans="1:21" ht="18.75" x14ac:dyDescent="0.3">
      <c r="A65" s="18">
        <v>5</v>
      </c>
      <c r="B65" s="15" t="s">
        <v>93</v>
      </c>
      <c r="C65" s="42">
        <v>1982</v>
      </c>
      <c r="D65" s="42"/>
      <c r="E65" s="38" t="s">
        <v>147</v>
      </c>
      <c r="F65" s="42">
        <v>5</v>
      </c>
      <c r="G65" s="42" t="s">
        <v>191</v>
      </c>
      <c r="H65" s="34">
        <v>6331.45</v>
      </c>
      <c r="I65" s="34">
        <v>5114.5</v>
      </c>
      <c r="J65" s="34">
        <v>5066.51</v>
      </c>
      <c r="K65" s="37">
        <v>198</v>
      </c>
      <c r="L65" s="42" t="s">
        <v>148</v>
      </c>
      <c r="M65" s="42" t="s">
        <v>150</v>
      </c>
      <c r="N65" s="41" t="s">
        <v>153</v>
      </c>
      <c r="O65" s="10">
        <v>9394873.7499999981</v>
      </c>
      <c r="P65" s="34">
        <v>0</v>
      </c>
      <c r="Q65" s="34">
        <v>0</v>
      </c>
      <c r="R65" s="34">
        <v>9394873.7499999981</v>
      </c>
      <c r="S65" s="36">
        <v>1483.8423662826049</v>
      </c>
      <c r="T65" s="34">
        <v>4532.13</v>
      </c>
      <c r="U65" s="47"/>
    </row>
    <row r="66" spans="1:21" ht="18.75" x14ac:dyDescent="0.3">
      <c r="A66" s="15" t="s">
        <v>95</v>
      </c>
      <c r="B66" s="15"/>
      <c r="C66" s="42" t="s">
        <v>146</v>
      </c>
      <c r="D66" s="42" t="s">
        <v>146</v>
      </c>
      <c r="E66" s="42" t="s">
        <v>146</v>
      </c>
      <c r="F66" s="42" t="s">
        <v>146</v>
      </c>
      <c r="G66" s="42" t="s">
        <v>146</v>
      </c>
      <c r="H66" s="36">
        <f>SUM(H67:H69)</f>
        <v>8831.67</v>
      </c>
      <c r="I66" s="36">
        <f t="shared" ref="I66:J66" si="25">SUM(I67:I69)</f>
        <v>7120.7900000000009</v>
      </c>
      <c r="J66" s="36">
        <f t="shared" si="25"/>
        <v>6353.68</v>
      </c>
      <c r="K66" s="37">
        <f>SUM(K67:K69)</f>
        <v>282</v>
      </c>
      <c r="L66" s="42" t="s">
        <v>146</v>
      </c>
      <c r="M66" s="42" t="s">
        <v>146</v>
      </c>
      <c r="N66" s="41" t="s">
        <v>146</v>
      </c>
      <c r="O66" s="10">
        <f>SUM(O67:O69)</f>
        <v>11675176.630000001</v>
      </c>
      <c r="P66" s="10">
        <f t="shared" ref="P66:R66" si="26">SUM(P67:P69)</f>
        <v>0</v>
      </c>
      <c r="Q66" s="10">
        <f t="shared" si="26"/>
        <v>0</v>
      </c>
      <c r="R66" s="10">
        <f t="shared" si="26"/>
        <v>11675176.630000001</v>
      </c>
      <c r="S66" s="36">
        <f t="shared" si="0"/>
        <v>1321.9670379441261</v>
      </c>
      <c r="T66" s="34">
        <f>MAX(T67:T69)</f>
        <v>4538.6829638375639</v>
      </c>
      <c r="U66" s="47"/>
    </row>
    <row r="67" spans="1:21" ht="18.75" x14ac:dyDescent="0.3">
      <c r="A67" s="18">
        <v>1</v>
      </c>
      <c r="B67" s="15" t="s">
        <v>124</v>
      </c>
      <c r="C67" s="42">
        <v>1989</v>
      </c>
      <c r="D67" s="42"/>
      <c r="E67" s="38" t="s">
        <v>147</v>
      </c>
      <c r="F67" s="42">
        <v>5</v>
      </c>
      <c r="G67" s="42" t="s">
        <v>185</v>
      </c>
      <c r="H67" s="36">
        <v>5889.36</v>
      </c>
      <c r="I67" s="36">
        <v>4270.6000000000004</v>
      </c>
      <c r="J67" s="36">
        <v>4123.1000000000004</v>
      </c>
      <c r="K67" s="37">
        <v>193</v>
      </c>
      <c r="L67" s="42" t="s">
        <v>148</v>
      </c>
      <c r="M67" s="42" t="s">
        <v>150</v>
      </c>
      <c r="N67" s="41" t="s">
        <v>155</v>
      </c>
      <c r="O67" s="10">
        <v>7814727.5099999998</v>
      </c>
      <c r="P67" s="34">
        <v>0</v>
      </c>
      <c r="Q67" s="34">
        <v>0</v>
      </c>
      <c r="R67" s="34">
        <v>7814727.5099999998</v>
      </c>
      <c r="S67" s="36">
        <v>1326.9230459676435</v>
      </c>
      <c r="T67" s="34">
        <v>1774.3030054199439</v>
      </c>
      <c r="U67" s="47"/>
    </row>
    <row r="68" spans="1:21" ht="18.75" x14ac:dyDescent="0.3">
      <c r="A68" s="18">
        <v>2</v>
      </c>
      <c r="B68" s="15" t="s">
        <v>125</v>
      </c>
      <c r="C68" s="42">
        <v>1958</v>
      </c>
      <c r="D68" s="42"/>
      <c r="E68" s="38" t="s">
        <v>147</v>
      </c>
      <c r="F68" s="42">
        <v>2</v>
      </c>
      <c r="G68" s="42" t="s">
        <v>186</v>
      </c>
      <c r="H68" s="36">
        <v>796.13</v>
      </c>
      <c r="I68" s="36">
        <v>704.01</v>
      </c>
      <c r="J68" s="36">
        <v>474.19</v>
      </c>
      <c r="K68" s="37">
        <v>11</v>
      </c>
      <c r="L68" s="42" t="s">
        <v>148</v>
      </c>
      <c r="M68" s="42" t="s">
        <v>150</v>
      </c>
      <c r="N68" s="41" t="s">
        <v>155</v>
      </c>
      <c r="O68" s="10">
        <v>3224616.45</v>
      </c>
      <c r="P68" s="34">
        <v>0</v>
      </c>
      <c r="Q68" s="34">
        <v>0</v>
      </c>
      <c r="R68" s="34">
        <v>3224616.45</v>
      </c>
      <c r="S68" s="36">
        <v>4050.3641993141828</v>
      </c>
      <c r="T68" s="34">
        <v>4538.6829638375639</v>
      </c>
      <c r="U68" s="47"/>
    </row>
    <row r="69" spans="1:21" ht="18.75" x14ac:dyDescent="0.3">
      <c r="A69" s="18">
        <v>3</v>
      </c>
      <c r="B69" s="15" t="s">
        <v>99</v>
      </c>
      <c r="C69" s="42">
        <v>1974</v>
      </c>
      <c r="D69" s="42"/>
      <c r="E69" s="38" t="s">
        <v>147</v>
      </c>
      <c r="F69" s="42">
        <v>5</v>
      </c>
      <c r="G69" s="42" t="s">
        <v>186</v>
      </c>
      <c r="H69" s="36">
        <v>2146.1799999999998</v>
      </c>
      <c r="I69" s="36">
        <v>2146.1799999999998</v>
      </c>
      <c r="J69" s="36">
        <v>1756.39</v>
      </c>
      <c r="K69" s="37">
        <v>78</v>
      </c>
      <c r="L69" s="42" t="s">
        <v>148</v>
      </c>
      <c r="M69" s="42" t="s">
        <v>150</v>
      </c>
      <c r="N69" s="41" t="s">
        <v>155</v>
      </c>
      <c r="O69" s="10">
        <v>635832.67000000004</v>
      </c>
      <c r="P69" s="34">
        <v>0</v>
      </c>
      <c r="Q69" s="34">
        <v>0</v>
      </c>
      <c r="R69" s="34">
        <v>635832.67000000004</v>
      </c>
      <c r="S69" s="36">
        <v>296.26250827050859</v>
      </c>
      <c r="T69" s="34">
        <v>296.26250827050859</v>
      </c>
      <c r="U69" s="47"/>
    </row>
    <row r="70" spans="1:21" ht="18.75" x14ac:dyDescent="0.3">
      <c r="A70" s="15" t="s">
        <v>101</v>
      </c>
      <c r="B70" s="15"/>
      <c r="C70" s="42" t="s">
        <v>146</v>
      </c>
      <c r="D70" s="42" t="s">
        <v>146</v>
      </c>
      <c r="E70" s="42" t="s">
        <v>146</v>
      </c>
      <c r="F70" s="42" t="s">
        <v>146</v>
      </c>
      <c r="G70" s="42" t="s">
        <v>146</v>
      </c>
      <c r="H70" s="36">
        <f>H71</f>
        <v>485.3</v>
      </c>
      <c r="I70" s="36">
        <f>I71</f>
        <v>441.3</v>
      </c>
      <c r="J70" s="36">
        <f>J71</f>
        <v>441.3</v>
      </c>
      <c r="K70" s="37">
        <f>K71</f>
        <v>16</v>
      </c>
      <c r="L70" s="42" t="s">
        <v>146</v>
      </c>
      <c r="M70" s="42" t="s">
        <v>146</v>
      </c>
      <c r="N70" s="41" t="s">
        <v>146</v>
      </c>
      <c r="O70" s="10">
        <f t="shared" ref="O70:R70" si="27">O71</f>
        <v>2311215.4500000002</v>
      </c>
      <c r="P70" s="10">
        <f t="shared" si="27"/>
        <v>0</v>
      </c>
      <c r="Q70" s="10">
        <f t="shared" si="27"/>
        <v>0</v>
      </c>
      <c r="R70" s="10">
        <f t="shared" si="27"/>
        <v>2311215.4500000002</v>
      </c>
      <c r="S70" s="36">
        <f t="shared" si="0"/>
        <v>4762.4468370080367</v>
      </c>
      <c r="T70" s="34">
        <f>T71</f>
        <v>5727.4353183597768</v>
      </c>
      <c r="U70" s="47"/>
    </row>
    <row r="71" spans="1:21" ht="18.75" x14ac:dyDescent="0.3">
      <c r="A71" s="18">
        <v>1</v>
      </c>
      <c r="B71" s="15" t="s">
        <v>126</v>
      </c>
      <c r="C71" s="42">
        <v>1952</v>
      </c>
      <c r="D71" s="42"/>
      <c r="E71" s="38" t="s">
        <v>147</v>
      </c>
      <c r="F71" s="42">
        <v>2</v>
      </c>
      <c r="G71" s="42" t="s">
        <v>186</v>
      </c>
      <c r="H71" s="36">
        <v>485.3</v>
      </c>
      <c r="I71" s="36">
        <v>441.3</v>
      </c>
      <c r="J71" s="36">
        <v>441.3</v>
      </c>
      <c r="K71" s="37">
        <v>16</v>
      </c>
      <c r="L71" s="42" t="s">
        <v>148</v>
      </c>
      <c r="M71" s="42" t="s">
        <v>150</v>
      </c>
      <c r="N71" s="41" t="s">
        <v>157</v>
      </c>
      <c r="O71" s="10">
        <v>2311215.4500000002</v>
      </c>
      <c r="P71" s="34">
        <v>0</v>
      </c>
      <c r="Q71" s="34">
        <v>0</v>
      </c>
      <c r="R71" s="34">
        <v>2311215.4500000002</v>
      </c>
      <c r="S71" s="36">
        <v>4762.4468370080367</v>
      </c>
      <c r="T71" s="34">
        <v>5727.4353183597768</v>
      </c>
      <c r="U71" s="47"/>
    </row>
    <row r="72" spans="1:21" ht="18.75" x14ac:dyDescent="0.3">
      <c r="A72" s="15" t="s">
        <v>104</v>
      </c>
      <c r="B72" s="15"/>
      <c r="C72" s="42" t="s">
        <v>146</v>
      </c>
      <c r="D72" s="42" t="s">
        <v>146</v>
      </c>
      <c r="E72" s="42" t="s">
        <v>146</v>
      </c>
      <c r="F72" s="42" t="s">
        <v>146</v>
      </c>
      <c r="G72" s="42" t="s">
        <v>146</v>
      </c>
      <c r="H72" s="36">
        <f>SUM(H73:H79)</f>
        <v>10197.09</v>
      </c>
      <c r="I72" s="36">
        <f>SUM(I73:I79)</f>
        <v>9759.26</v>
      </c>
      <c r="J72" s="36">
        <f>SUM(J73:J79)</f>
        <v>8209</v>
      </c>
      <c r="K72" s="37">
        <f>SUM(K73:K79)</f>
        <v>474</v>
      </c>
      <c r="L72" s="42" t="s">
        <v>146</v>
      </c>
      <c r="M72" s="42" t="s">
        <v>146</v>
      </c>
      <c r="N72" s="41" t="s">
        <v>146</v>
      </c>
      <c r="O72" s="10">
        <f>SUM(O73:O79)</f>
        <v>26695520.850000001</v>
      </c>
      <c r="P72" s="10">
        <f t="shared" ref="P72:R72" si="28">SUM(P73:P79)</f>
        <v>0</v>
      </c>
      <c r="Q72" s="10">
        <f t="shared" si="28"/>
        <v>0</v>
      </c>
      <c r="R72" s="10">
        <f t="shared" si="28"/>
        <v>26695520.850000001</v>
      </c>
      <c r="S72" s="36">
        <f t="shared" si="0"/>
        <v>2617.9548135791683</v>
      </c>
      <c r="T72" s="34">
        <f>MAX(T73:T79)</f>
        <v>7000.5513385293116</v>
      </c>
      <c r="U72" s="47"/>
    </row>
    <row r="73" spans="1:21" ht="18.75" x14ac:dyDescent="0.3">
      <c r="A73" s="18">
        <v>1</v>
      </c>
      <c r="B73" s="15" t="s">
        <v>127</v>
      </c>
      <c r="C73" s="42">
        <v>1970</v>
      </c>
      <c r="D73" s="42"/>
      <c r="E73" s="38" t="s">
        <v>147</v>
      </c>
      <c r="F73" s="42">
        <v>5</v>
      </c>
      <c r="G73" s="42" t="s">
        <v>186</v>
      </c>
      <c r="H73" s="36">
        <v>2323.8000000000002</v>
      </c>
      <c r="I73" s="36">
        <v>2094.89</v>
      </c>
      <c r="J73" s="36">
        <v>1789.25</v>
      </c>
      <c r="K73" s="37">
        <v>79</v>
      </c>
      <c r="L73" s="42" t="s">
        <v>148</v>
      </c>
      <c r="M73" s="42" t="s">
        <v>150</v>
      </c>
      <c r="N73" s="41" t="s">
        <v>161</v>
      </c>
      <c r="O73" s="10">
        <v>3969553.4</v>
      </c>
      <c r="P73" s="34">
        <v>0</v>
      </c>
      <c r="Q73" s="34">
        <v>0</v>
      </c>
      <c r="R73" s="34">
        <v>3969553.4</v>
      </c>
      <c r="S73" s="36">
        <v>1708.2164558051466</v>
      </c>
      <c r="T73" s="34">
        <v>1786.0857087529046</v>
      </c>
      <c r="U73" s="47"/>
    </row>
    <row r="74" spans="1:21" ht="18.75" x14ac:dyDescent="0.3">
      <c r="A74" s="18">
        <v>2</v>
      </c>
      <c r="B74" s="15" t="s">
        <v>128</v>
      </c>
      <c r="C74" s="42">
        <v>1972</v>
      </c>
      <c r="D74" s="42"/>
      <c r="E74" s="38" t="s">
        <v>147</v>
      </c>
      <c r="F74" s="42">
        <v>2</v>
      </c>
      <c r="G74" s="42" t="s">
        <v>186</v>
      </c>
      <c r="H74" s="36">
        <v>590.20000000000005</v>
      </c>
      <c r="I74" s="36">
        <v>590.20000000000005</v>
      </c>
      <c r="J74" s="36">
        <v>529.79999999999995</v>
      </c>
      <c r="K74" s="37">
        <v>36</v>
      </c>
      <c r="L74" s="42" t="s">
        <v>148</v>
      </c>
      <c r="M74" s="42" t="s">
        <v>149</v>
      </c>
      <c r="N74" s="41" t="s">
        <v>84</v>
      </c>
      <c r="O74" s="10">
        <v>3834770.5000000005</v>
      </c>
      <c r="P74" s="34">
        <v>0</v>
      </c>
      <c r="Q74" s="34">
        <v>0</v>
      </c>
      <c r="R74" s="34">
        <v>3834770.5000000005</v>
      </c>
      <c r="S74" s="36">
        <v>6497.4085055913256</v>
      </c>
      <c r="T74" s="34">
        <v>7000.5513385293116</v>
      </c>
      <c r="U74" s="47"/>
    </row>
    <row r="75" spans="1:21" ht="18.75" x14ac:dyDescent="0.3">
      <c r="A75" s="18">
        <v>3</v>
      </c>
      <c r="B75" s="15" t="s">
        <v>129</v>
      </c>
      <c r="C75" s="42">
        <v>1973</v>
      </c>
      <c r="D75" s="42"/>
      <c r="E75" s="38" t="s">
        <v>147</v>
      </c>
      <c r="F75" s="42">
        <v>2</v>
      </c>
      <c r="G75" s="42" t="s">
        <v>186</v>
      </c>
      <c r="H75" s="36">
        <v>701.7</v>
      </c>
      <c r="I75" s="36">
        <v>600.70000000000005</v>
      </c>
      <c r="J75" s="36">
        <v>482.5</v>
      </c>
      <c r="K75" s="37">
        <v>31</v>
      </c>
      <c r="L75" s="42" t="s">
        <v>148</v>
      </c>
      <c r="M75" s="42" t="s">
        <v>149</v>
      </c>
      <c r="N75" s="41" t="s">
        <v>84</v>
      </c>
      <c r="O75" s="10">
        <v>3291315.0500000003</v>
      </c>
      <c r="P75" s="34">
        <v>0</v>
      </c>
      <c r="Q75" s="34">
        <v>0</v>
      </c>
      <c r="R75" s="34">
        <v>3291315.0500000003</v>
      </c>
      <c r="S75" s="36">
        <v>4690.4874590280751</v>
      </c>
      <c r="T75" s="34">
        <v>5772.186019666523</v>
      </c>
      <c r="U75" s="47"/>
    </row>
    <row r="76" spans="1:21" ht="18.75" x14ac:dyDescent="0.3">
      <c r="A76" s="18">
        <v>4</v>
      </c>
      <c r="B76" s="15" t="s">
        <v>130</v>
      </c>
      <c r="C76" s="42">
        <v>1982</v>
      </c>
      <c r="D76" s="42"/>
      <c r="E76" s="38" t="s">
        <v>147</v>
      </c>
      <c r="F76" s="42">
        <v>2</v>
      </c>
      <c r="G76" s="42" t="s">
        <v>186</v>
      </c>
      <c r="H76" s="36">
        <v>549.6</v>
      </c>
      <c r="I76" s="36">
        <v>502.6</v>
      </c>
      <c r="J76" s="36">
        <v>318.10000000000002</v>
      </c>
      <c r="K76" s="37">
        <v>28</v>
      </c>
      <c r="L76" s="42" t="s">
        <v>148</v>
      </c>
      <c r="M76" s="42" t="s">
        <v>149</v>
      </c>
      <c r="N76" s="41" t="s">
        <v>84</v>
      </c>
      <c r="O76" s="10">
        <v>2799929.1599999997</v>
      </c>
      <c r="P76" s="34">
        <v>0</v>
      </c>
      <c r="Q76" s="34">
        <v>0</v>
      </c>
      <c r="R76" s="34">
        <v>2799929.1599999997</v>
      </c>
      <c r="S76" s="36">
        <v>5094.4853711790383</v>
      </c>
      <c r="T76" s="34">
        <v>6107.5580021834057</v>
      </c>
      <c r="U76" s="47"/>
    </row>
    <row r="77" spans="1:21" ht="18.75" x14ac:dyDescent="0.3">
      <c r="A77" s="18">
        <v>5</v>
      </c>
      <c r="B77" s="15" t="s">
        <v>131</v>
      </c>
      <c r="C77" s="46">
        <v>1970</v>
      </c>
      <c r="D77" s="46"/>
      <c r="E77" s="38" t="s">
        <v>147</v>
      </c>
      <c r="F77" s="46">
        <v>2</v>
      </c>
      <c r="G77" s="46" t="s">
        <v>186</v>
      </c>
      <c r="H77" s="36">
        <v>726.6</v>
      </c>
      <c r="I77" s="36">
        <v>665.68</v>
      </c>
      <c r="J77" s="36">
        <v>482.19</v>
      </c>
      <c r="K77" s="37">
        <v>33</v>
      </c>
      <c r="L77" s="46" t="s">
        <v>148</v>
      </c>
      <c r="M77" s="46" t="s">
        <v>149</v>
      </c>
      <c r="N77" s="43" t="s">
        <v>84</v>
      </c>
      <c r="O77" s="10">
        <v>3312780.06</v>
      </c>
      <c r="P77" s="34">
        <v>0</v>
      </c>
      <c r="Q77" s="34">
        <v>0</v>
      </c>
      <c r="R77" s="34">
        <v>3312780.06</v>
      </c>
      <c r="S77" s="36">
        <v>4559.2899256812552</v>
      </c>
      <c r="T77" s="34">
        <v>5610.5638976052851</v>
      </c>
      <c r="U77" s="47"/>
    </row>
    <row r="78" spans="1:21" ht="18.75" x14ac:dyDescent="0.3">
      <c r="A78" s="18">
        <v>6</v>
      </c>
      <c r="B78" s="15" t="s">
        <v>111</v>
      </c>
      <c r="C78" s="46">
        <v>1974</v>
      </c>
      <c r="D78" s="46"/>
      <c r="E78" s="38" t="s">
        <v>159</v>
      </c>
      <c r="F78" s="46">
        <v>5</v>
      </c>
      <c r="G78" s="46" t="s">
        <v>189</v>
      </c>
      <c r="H78" s="36">
        <v>3399.85</v>
      </c>
      <c r="I78" s="36">
        <v>3399.85</v>
      </c>
      <c r="J78" s="36">
        <v>2776.82</v>
      </c>
      <c r="K78" s="37">
        <v>166</v>
      </c>
      <c r="L78" s="46" t="s">
        <v>148</v>
      </c>
      <c r="M78" s="46" t="s">
        <v>150</v>
      </c>
      <c r="N78" s="43" t="s">
        <v>158</v>
      </c>
      <c r="O78" s="10">
        <v>4373146.29</v>
      </c>
      <c r="P78" s="34">
        <v>0</v>
      </c>
      <c r="Q78" s="34">
        <v>0</v>
      </c>
      <c r="R78" s="34">
        <v>4373146.29</v>
      </c>
      <c r="S78" s="36">
        <v>1286.2762445402004</v>
      </c>
      <c r="T78" s="34">
        <v>6315.7463402797184</v>
      </c>
      <c r="U78" s="47"/>
    </row>
    <row r="79" spans="1:21" ht="18.75" x14ac:dyDescent="0.3">
      <c r="A79" s="18">
        <v>7</v>
      </c>
      <c r="B79" s="15" t="s">
        <v>107</v>
      </c>
      <c r="C79" s="42">
        <v>1962</v>
      </c>
      <c r="D79" s="42"/>
      <c r="E79" s="38" t="s">
        <v>147</v>
      </c>
      <c r="F79" s="42">
        <v>4</v>
      </c>
      <c r="G79" s="42" t="s">
        <v>190</v>
      </c>
      <c r="H79" s="36">
        <v>1905.34</v>
      </c>
      <c r="I79" s="36">
        <v>1905.34</v>
      </c>
      <c r="J79" s="36">
        <v>1830.34</v>
      </c>
      <c r="K79" s="37">
        <v>101</v>
      </c>
      <c r="L79" s="42" t="s">
        <v>148</v>
      </c>
      <c r="M79" s="42" t="s">
        <v>149</v>
      </c>
      <c r="N79" s="41" t="s">
        <v>84</v>
      </c>
      <c r="O79" s="10">
        <v>5114026.3900000006</v>
      </c>
      <c r="P79" s="34">
        <v>0</v>
      </c>
      <c r="Q79" s="34">
        <v>0</v>
      </c>
      <c r="R79" s="34">
        <v>5114026.3900000006</v>
      </c>
      <c r="S79" s="36">
        <v>2684.0492458038989</v>
      </c>
      <c r="T79" s="34">
        <v>2946.8569446922857</v>
      </c>
      <c r="U79" s="47"/>
    </row>
    <row r="80" spans="1:21" ht="18.75" customHeight="1" x14ac:dyDescent="0.3">
      <c r="A80" s="53" t="s">
        <v>145</v>
      </c>
      <c r="B80" s="54"/>
      <c r="C80" s="42" t="s">
        <v>146</v>
      </c>
      <c r="D80" s="42" t="s">
        <v>146</v>
      </c>
      <c r="E80" s="42" t="s">
        <v>146</v>
      </c>
      <c r="F80" s="42" t="s">
        <v>146</v>
      </c>
      <c r="G80" s="42" t="s">
        <v>146</v>
      </c>
      <c r="H80" s="36">
        <f>H81+H83+H87+H89+H91+H93+H97</f>
        <v>21652.309999999998</v>
      </c>
      <c r="I80" s="36">
        <f t="shared" ref="I80:K80" si="29">I81+I83+I87+I89+I91+I93+I97</f>
        <v>18939.93</v>
      </c>
      <c r="J80" s="36">
        <f t="shared" si="29"/>
        <v>16062.9</v>
      </c>
      <c r="K80" s="37">
        <f t="shared" si="29"/>
        <v>902</v>
      </c>
      <c r="L80" s="42" t="s">
        <v>146</v>
      </c>
      <c r="M80" s="42" t="s">
        <v>146</v>
      </c>
      <c r="N80" s="41" t="s">
        <v>146</v>
      </c>
      <c r="O80" s="10">
        <f>O81+O83+O87+O89+O91+O93+O97</f>
        <v>43065453.589999996</v>
      </c>
      <c r="P80" s="10">
        <f t="shared" ref="P80:R80" si="30">P81+P83+P87+P89+P91+P93+P97</f>
        <v>0</v>
      </c>
      <c r="Q80" s="10">
        <f t="shared" si="30"/>
        <v>1851570.68</v>
      </c>
      <c r="R80" s="10">
        <f t="shared" si="30"/>
        <v>41213882.909999996</v>
      </c>
      <c r="S80" s="36">
        <f t="shared" si="0"/>
        <v>1988.9542312113581</v>
      </c>
      <c r="T80" s="36">
        <f>MAX(T81:T98)</f>
        <v>7127.9116020710062</v>
      </c>
      <c r="U80" s="47"/>
    </row>
    <row r="81" spans="1:21" ht="18.75" x14ac:dyDescent="0.3">
      <c r="A81" s="15" t="s">
        <v>78</v>
      </c>
      <c r="B81" s="17"/>
      <c r="C81" s="32" t="s">
        <v>146</v>
      </c>
      <c r="D81" s="32" t="s">
        <v>146</v>
      </c>
      <c r="E81" s="32" t="s">
        <v>146</v>
      </c>
      <c r="F81" s="32" t="s">
        <v>146</v>
      </c>
      <c r="G81" s="32" t="s">
        <v>146</v>
      </c>
      <c r="H81" s="36">
        <f>H82</f>
        <v>736.7</v>
      </c>
      <c r="I81" s="36">
        <f>I82</f>
        <v>450.8</v>
      </c>
      <c r="J81" s="36">
        <f>J82</f>
        <v>447.6</v>
      </c>
      <c r="K81" s="37">
        <f>K82</f>
        <v>41</v>
      </c>
      <c r="L81" s="32" t="s">
        <v>146</v>
      </c>
      <c r="M81" s="32" t="s">
        <v>146</v>
      </c>
      <c r="N81" s="27" t="s">
        <v>146</v>
      </c>
      <c r="O81" s="10">
        <f>O82</f>
        <v>3231458.3</v>
      </c>
      <c r="P81" s="10">
        <f t="shared" ref="P81:R81" si="31">P82</f>
        <v>0</v>
      </c>
      <c r="Q81" s="10">
        <f t="shared" si="31"/>
        <v>1851570.68</v>
      </c>
      <c r="R81" s="10">
        <f t="shared" si="31"/>
        <v>1379887.6199999999</v>
      </c>
      <c r="S81" s="36">
        <f t="shared" si="0"/>
        <v>4386.3964978960221</v>
      </c>
      <c r="T81" s="34">
        <f>T82</f>
        <v>6773.6504411565084</v>
      </c>
      <c r="U81" s="47"/>
    </row>
    <row r="82" spans="1:21" ht="18.75" x14ac:dyDescent="0.3">
      <c r="A82" s="18">
        <v>1</v>
      </c>
      <c r="B82" s="19" t="s">
        <v>132</v>
      </c>
      <c r="C82" s="32">
        <v>1978</v>
      </c>
      <c r="D82" s="32"/>
      <c r="E82" s="40" t="s">
        <v>147</v>
      </c>
      <c r="F82" s="32">
        <v>2</v>
      </c>
      <c r="G82" s="32" t="s">
        <v>186</v>
      </c>
      <c r="H82" s="36">
        <v>736.7</v>
      </c>
      <c r="I82" s="36">
        <v>450.8</v>
      </c>
      <c r="J82" s="36">
        <v>447.6</v>
      </c>
      <c r="K82" s="39">
        <v>41</v>
      </c>
      <c r="L82" s="32" t="s">
        <v>148</v>
      </c>
      <c r="M82" s="32" t="s">
        <v>149</v>
      </c>
      <c r="N82" s="32" t="s">
        <v>84</v>
      </c>
      <c r="O82" s="10">
        <v>3231458.3</v>
      </c>
      <c r="P82" s="36">
        <v>0</v>
      </c>
      <c r="Q82" s="36">
        <v>1851570.68</v>
      </c>
      <c r="R82" s="36">
        <v>1379887.6199999999</v>
      </c>
      <c r="S82" s="36">
        <v>4386.3964978960221</v>
      </c>
      <c r="T82" s="34">
        <v>6773.6504411565084</v>
      </c>
      <c r="U82" s="47"/>
    </row>
    <row r="83" spans="1:21" ht="18.75" x14ac:dyDescent="0.3">
      <c r="A83" s="15" t="s">
        <v>87</v>
      </c>
      <c r="B83" s="15"/>
      <c r="C83" s="32" t="s">
        <v>146</v>
      </c>
      <c r="D83" s="32" t="s">
        <v>146</v>
      </c>
      <c r="E83" s="32" t="s">
        <v>146</v>
      </c>
      <c r="F83" s="32" t="s">
        <v>146</v>
      </c>
      <c r="G83" s="32" t="s">
        <v>146</v>
      </c>
      <c r="H83" s="36">
        <f>SUM(H84:H86)</f>
        <v>9352.4</v>
      </c>
      <c r="I83" s="36">
        <f>SUM(I84:I86)</f>
        <v>9002.2999999999993</v>
      </c>
      <c r="J83" s="36">
        <f>SUM(J84:J86)</f>
        <v>8355.619999999999</v>
      </c>
      <c r="K83" s="37">
        <f>SUM(K84:K86)</f>
        <v>384</v>
      </c>
      <c r="L83" s="32" t="s">
        <v>146</v>
      </c>
      <c r="M83" s="32" t="s">
        <v>146</v>
      </c>
      <c r="N83" s="27" t="s">
        <v>146</v>
      </c>
      <c r="O83" s="10">
        <f>O84+O85+O86</f>
        <v>16849360.93</v>
      </c>
      <c r="P83" s="10">
        <f t="shared" ref="P83:R83" si="32">P84+P85+P86</f>
        <v>0</v>
      </c>
      <c r="Q83" s="10">
        <f t="shared" si="32"/>
        <v>0</v>
      </c>
      <c r="R83" s="10">
        <f t="shared" si="32"/>
        <v>16849360.93</v>
      </c>
      <c r="S83" s="36">
        <f t="shared" si="0"/>
        <v>1801.6082428039863</v>
      </c>
      <c r="T83" s="34">
        <f>MAX(T84:T86)</f>
        <v>3721.67</v>
      </c>
      <c r="U83" s="47"/>
    </row>
    <row r="84" spans="1:21" ht="18.75" x14ac:dyDescent="0.3">
      <c r="A84" s="18">
        <v>1</v>
      </c>
      <c r="B84" s="19" t="s">
        <v>133</v>
      </c>
      <c r="C84" s="32">
        <v>1977</v>
      </c>
      <c r="D84" s="32"/>
      <c r="E84" s="40" t="s">
        <v>147</v>
      </c>
      <c r="F84" s="32">
        <v>5</v>
      </c>
      <c r="G84" s="32" t="s">
        <v>185</v>
      </c>
      <c r="H84" s="36">
        <v>4338.6000000000004</v>
      </c>
      <c r="I84" s="36">
        <v>4154.6000000000004</v>
      </c>
      <c r="J84" s="36">
        <v>3916.52</v>
      </c>
      <c r="K84" s="39">
        <v>177</v>
      </c>
      <c r="L84" s="32" t="s">
        <v>148</v>
      </c>
      <c r="M84" s="32" t="s">
        <v>150</v>
      </c>
      <c r="N84" s="32" t="s">
        <v>153</v>
      </c>
      <c r="O84" s="10">
        <v>5782944.25</v>
      </c>
      <c r="P84" s="36">
        <v>0</v>
      </c>
      <c r="Q84" s="36">
        <v>0</v>
      </c>
      <c r="R84" s="36">
        <v>5782944.25</v>
      </c>
      <c r="S84" s="36">
        <v>1332.905603189969</v>
      </c>
      <c r="T84" s="34">
        <v>1511.5878495367165</v>
      </c>
      <c r="U84" s="47"/>
    </row>
    <row r="85" spans="1:21" ht="18.75" x14ac:dyDescent="0.3">
      <c r="A85" s="18">
        <v>2</v>
      </c>
      <c r="B85" s="19" t="s">
        <v>134</v>
      </c>
      <c r="C85" s="32">
        <v>1965</v>
      </c>
      <c r="D85" s="32"/>
      <c r="E85" s="40" t="s">
        <v>147</v>
      </c>
      <c r="F85" s="32">
        <v>4</v>
      </c>
      <c r="G85" s="32" t="s">
        <v>184</v>
      </c>
      <c r="H85" s="36">
        <v>2512.9</v>
      </c>
      <c r="I85" s="36">
        <v>2431.4</v>
      </c>
      <c r="J85" s="36">
        <v>2131.1999999999998</v>
      </c>
      <c r="K85" s="39">
        <v>90</v>
      </c>
      <c r="L85" s="32" t="s">
        <v>148</v>
      </c>
      <c r="M85" s="32" t="s">
        <v>150</v>
      </c>
      <c r="N85" s="32" t="s">
        <v>153</v>
      </c>
      <c r="O85" s="10">
        <v>6823737.3099999996</v>
      </c>
      <c r="P85" s="36">
        <v>0</v>
      </c>
      <c r="Q85" s="36">
        <v>0</v>
      </c>
      <c r="R85" s="36">
        <v>6823737.3099999996</v>
      </c>
      <c r="S85" s="36">
        <v>2715.4830315571648</v>
      </c>
      <c r="T85" s="34">
        <v>3086.3740662183131</v>
      </c>
      <c r="U85" s="47"/>
    </row>
    <row r="86" spans="1:21" ht="18.75" x14ac:dyDescent="0.3">
      <c r="A86" s="18">
        <v>3</v>
      </c>
      <c r="B86" s="19" t="s">
        <v>135</v>
      </c>
      <c r="C86" s="32">
        <v>1967</v>
      </c>
      <c r="D86" s="32"/>
      <c r="E86" s="40" t="s">
        <v>147</v>
      </c>
      <c r="F86" s="32">
        <v>4</v>
      </c>
      <c r="G86" s="32" t="s">
        <v>184</v>
      </c>
      <c r="H86" s="36">
        <v>2500.9</v>
      </c>
      <c r="I86" s="36">
        <v>2416.3000000000002</v>
      </c>
      <c r="J86" s="36">
        <v>2307.9</v>
      </c>
      <c r="K86" s="39">
        <v>117</v>
      </c>
      <c r="L86" s="32" t="s">
        <v>148</v>
      </c>
      <c r="M86" s="32" t="s">
        <v>150</v>
      </c>
      <c r="N86" s="32" t="s">
        <v>153</v>
      </c>
      <c r="O86" s="10">
        <v>4242679.37</v>
      </c>
      <c r="P86" s="36">
        <v>0</v>
      </c>
      <c r="Q86" s="36">
        <v>0</v>
      </c>
      <c r="R86" s="36">
        <v>4242679.37</v>
      </c>
      <c r="S86" s="36">
        <v>1696.4610220320685</v>
      </c>
      <c r="T86" s="34">
        <v>3721.67</v>
      </c>
      <c r="U86" s="47"/>
    </row>
    <row r="87" spans="1:21" ht="18.75" x14ac:dyDescent="0.3">
      <c r="A87" s="15" t="s">
        <v>95</v>
      </c>
      <c r="B87" s="15"/>
      <c r="C87" s="32" t="s">
        <v>146</v>
      </c>
      <c r="D87" s="32" t="s">
        <v>146</v>
      </c>
      <c r="E87" s="32" t="s">
        <v>146</v>
      </c>
      <c r="F87" s="32" t="s">
        <v>146</v>
      </c>
      <c r="G87" s="32" t="s">
        <v>146</v>
      </c>
      <c r="H87" s="36">
        <f>H88</f>
        <v>2168.41</v>
      </c>
      <c r="I87" s="36">
        <f>I88</f>
        <v>1286.56</v>
      </c>
      <c r="J87" s="36">
        <f>J88</f>
        <v>1251.51</v>
      </c>
      <c r="K87" s="37">
        <f>K88</f>
        <v>63</v>
      </c>
      <c r="L87" s="32" t="s">
        <v>146</v>
      </c>
      <c r="M87" s="32" t="s">
        <v>146</v>
      </c>
      <c r="N87" s="27" t="s">
        <v>146</v>
      </c>
      <c r="O87" s="10">
        <f>O88</f>
        <v>2872957.67</v>
      </c>
      <c r="P87" s="10">
        <f t="shared" ref="P87:R87" si="33">P88</f>
        <v>0</v>
      </c>
      <c r="Q87" s="10">
        <f t="shared" si="33"/>
        <v>0</v>
      </c>
      <c r="R87" s="10">
        <f t="shared" si="33"/>
        <v>2872957.67</v>
      </c>
      <c r="S87" s="36">
        <f t="shared" ref="S87:S97" si="34">O87/H87</f>
        <v>1324.9144165540649</v>
      </c>
      <c r="T87" s="34">
        <f>T88</f>
        <v>2576.4374197684019</v>
      </c>
      <c r="U87" s="47"/>
    </row>
    <row r="88" spans="1:21" ht="18.75" x14ac:dyDescent="0.3">
      <c r="A88" s="18">
        <v>1</v>
      </c>
      <c r="B88" s="19" t="s">
        <v>136</v>
      </c>
      <c r="C88" s="32">
        <v>1954</v>
      </c>
      <c r="D88" s="32"/>
      <c r="E88" s="40" t="s">
        <v>147</v>
      </c>
      <c r="F88" s="32">
        <v>3</v>
      </c>
      <c r="G88" s="32" t="s">
        <v>190</v>
      </c>
      <c r="H88" s="36">
        <v>2168.41</v>
      </c>
      <c r="I88" s="36">
        <v>1286.56</v>
      </c>
      <c r="J88" s="36">
        <v>1251.51</v>
      </c>
      <c r="K88" s="39">
        <v>63</v>
      </c>
      <c r="L88" s="32" t="s">
        <v>148</v>
      </c>
      <c r="M88" s="32" t="s">
        <v>150</v>
      </c>
      <c r="N88" s="32" t="s">
        <v>155</v>
      </c>
      <c r="O88" s="10">
        <v>2872957.67</v>
      </c>
      <c r="P88" s="36">
        <v>0</v>
      </c>
      <c r="Q88" s="36">
        <v>0</v>
      </c>
      <c r="R88" s="36">
        <v>2872957.67</v>
      </c>
      <c r="S88" s="36">
        <v>1324.9144165540649</v>
      </c>
      <c r="T88" s="34">
        <v>2576.4374197684019</v>
      </c>
      <c r="U88" s="47"/>
    </row>
    <row r="89" spans="1:21" ht="18.75" x14ac:dyDescent="0.3">
      <c r="A89" s="15" t="s">
        <v>101</v>
      </c>
      <c r="B89" s="15"/>
      <c r="C89" s="32" t="s">
        <v>146</v>
      </c>
      <c r="D89" s="32" t="s">
        <v>146</v>
      </c>
      <c r="E89" s="32" t="s">
        <v>146</v>
      </c>
      <c r="F89" s="32" t="s">
        <v>146</v>
      </c>
      <c r="G89" s="32" t="s">
        <v>146</v>
      </c>
      <c r="H89" s="36">
        <f>H90</f>
        <v>780.3</v>
      </c>
      <c r="I89" s="36">
        <f>I90</f>
        <v>720.3</v>
      </c>
      <c r="J89" s="36">
        <f>J90</f>
        <v>720.3</v>
      </c>
      <c r="K89" s="37">
        <f>K90</f>
        <v>40</v>
      </c>
      <c r="L89" s="32" t="s">
        <v>146</v>
      </c>
      <c r="M89" s="32" t="s">
        <v>146</v>
      </c>
      <c r="N89" s="27" t="s">
        <v>146</v>
      </c>
      <c r="O89" s="10">
        <f>O90</f>
        <v>2311215.4500000002</v>
      </c>
      <c r="P89" s="10">
        <f t="shared" ref="P89:R89" si="35">P90</f>
        <v>0</v>
      </c>
      <c r="Q89" s="10">
        <f t="shared" si="35"/>
        <v>0</v>
      </c>
      <c r="R89" s="10">
        <f t="shared" si="35"/>
        <v>2311215.4500000002</v>
      </c>
      <c r="S89" s="36">
        <f t="shared" si="34"/>
        <v>2961.9575163398695</v>
      </c>
      <c r="T89" s="34">
        <f>T90</f>
        <v>3770.7154940407536</v>
      </c>
      <c r="U89" s="47"/>
    </row>
    <row r="90" spans="1:21" ht="18.75" x14ac:dyDescent="0.3">
      <c r="A90" s="18">
        <v>1</v>
      </c>
      <c r="B90" s="19" t="s">
        <v>137</v>
      </c>
      <c r="C90" s="32">
        <v>1961</v>
      </c>
      <c r="D90" s="32"/>
      <c r="E90" s="40" t="s">
        <v>147</v>
      </c>
      <c r="F90" s="32">
        <v>2</v>
      </c>
      <c r="G90" s="32" t="s">
        <v>186</v>
      </c>
      <c r="H90" s="36">
        <v>780.3</v>
      </c>
      <c r="I90" s="36">
        <v>720.3</v>
      </c>
      <c r="J90" s="36">
        <v>720.3</v>
      </c>
      <c r="K90" s="39">
        <v>40</v>
      </c>
      <c r="L90" s="32" t="s">
        <v>148</v>
      </c>
      <c r="M90" s="32" t="s">
        <v>150</v>
      </c>
      <c r="N90" s="32" t="s">
        <v>157</v>
      </c>
      <c r="O90" s="10">
        <v>2311215.4500000002</v>
      </c>
      <c r="P90" s="36">
        <v>0</v>
      </c>
      <c r="Q90" s="36">
        <v>0</v>
      </c>
      <c r="R90" s="36">
        <v>2311215.4500000002</v>
      </c>
      <c r="S90" s="36">
        <v>2961.9575163398695</v>
      </c>
      <c r="T90" s="34">
        <v>3770.7154940407536</v>
      </c>
      <c r="U90" s="47"/>
    </row>
    <row r="91" spans="1:21" ht="18.75" x14ac:dyDescent="0.3">
      <c r="A91" s="15" t="s">
        <v>116</v>
      </c>
      <c r="B91" s="15"/>
      <c r="C91" s="32" t="s">
        <v>146</v>
      </c>
      <c r="D91" s="32" t="s">
        <v>146</v>
      </c>
      <c r="E91" s="32" t="s">
        <v>146</v>
      </c>
      <c r="F91" s="32" t="s">
        <v>146</v>
      </c>
      <c r="G91" s="32" t="s">
        <v>146</v>
      </c>
      <c r="H91" s="36">
        <f>H92</f>
        <v>540.79999999999995</v>
      </c>
      <c r="I91" s="36">
        <f>I92</f>
        <v>388.59</v>
      </c>
      <c r="J91" s="36">
        <f>J92</f>
        <v>251.8</v>
      </c>
      <c r="K91" s="37">
        <f>K92</f>
        <v>26</v>
      </c>
      <c r="L91" s="32" t="s">
        <v>146</v>
      </c>
      <c r="M91" s="32" t="s">
        <v>146</v>
      </c>
      <c r="N91" s="27" t="s">
        <v>146</v>
      </c>
      <c r="O91" s="10">
        <f>O92</f>
        <v>3215375.5700000003</v>
      </c>
      <c r="P91" s="10">
        <f t="shared" ref="P91:R91" si="36">P92</f>
        <v>0</v>
      </c>
      <c r="Q91" s="10">
        <f t="shared" si="36"/>
        <v>0</v>
      </c>
      <c r="R91" s="10">
        <f t="shared" si="36"/>
        <v>3215375.5700000003</v>
      </c>
      <c r="S91" s="36">
        <f t="shared" si="34"/>
        <v>5945.5909208579897</v>
      </c>
      <c r="T91" s="34">
        <f>T92</f>
        <v>7127.9116020710062</v>
      </c>
      <c r="U91" s="47"/>
    </row>
    <row r="92" spans="1:21" ht="18.75" x14ac:dyDescent="0.3">
      <c r="A92" s="18">
        <v>1</v>
      </c>
      <c r="B92" s="19" t="s">
        <v>138</v>
      </c>
      <c r="C92" s="32">
        <v>1958</v>
      </c>
      <c r="D92" s="32"/>
      <c r="E92" s="40" t="s">
        <v>147</v>
      </c>
      <c r="F92" s="32">
        <v>2</v>
      </c>
      <c r="G92" s="32" t="s">
        <v>186</v>
      </c>
      <c r="H92" s="36">
        <v>540.79999999999995</v>
      </c>
      <c r="I92" s="36">
        <v>388.59</v>
      </c>
      <c r="J92" s="36">
        <v>251.8</v>
      </c>
      <c r="K92" s="39">
        <v>26</v>
      </c>
      <c r="L92" s="32" t="s">
        <v>148</v>
      </c>
      <c r="M92" s="32" t="s">
        <v>149</v>
      </c>
      <c r="N92" s="32" t="s">
        <v>84</v>
      </c>
      <c r="O92" s="10">
        <v>3215375.5700000003</v>
      </c>
      <c r="P92" s="36">
        <v>0</v>
      </c>
      <c r="Q92" s="36">
        <v>0</v>
      </c>
      <c r="R92" s="36">
        <v>3215375.5700000003</v>
      </c>
      <c r="S92" s="36">
        <v>5945.5909208579897</v>
      </c>
      <c r="T92" s="34">
        <v>7127.9116020710062</v>
      </c>
      <c r="U92" s="47"/>
    </row>
    <row r="93" spans="1:21" ht="18.75" x14ac:dyDescent="0.3">
      <c r="A93" s="15" t="s">
        <v>104</v>
      </c>
      <c r="B93" s="15"/>
      <c r="C93" s="32" t="s">
        <v>146</v>
      </c>
      <c r="D93" s="32" t="s">
        <v>146</v>
      </c>
      <c r="E93" s="32" t="s">
        <v>146</v>
      </c>
      <c r="F93" s="32" t="s">
        <v>146</v>
      </c>
      <c r="G93" s="32" t="s">
        <v>146</v>
      </c>
      <c r="H93" s="36">
        <f>SUM(H94:H96)</f>
        <v>2550.6999999999998</v>
      </c>
      <c r="I93" s="36">
        <f>SUM(I94:I96)</f>
        <v>2520.7799999999997</v>
      </c>
      <c r="J93" s="36">
        <f>SUM(J94:J96)</f>
        <v>2068.7200000000003</v>
      </c>
      <c r="K93" s="37">
        <f>SUM(K94:K96)</f>
        <v>140</v>
      </c>
      <c r="L93" s="32" t="s">
        <v>146</v>
      </c>
      <c r="M93" s="32" t="s">
        <v>146</v>
      </c>
      <c r="N93" s="27" t="s">
        <v>146</v>
      </c>
      <c r="O93" s="10">
        <f>O94+O95+O96</f>
        <v>10672314.84</v>
      </c>
      <c r="P93" s="10">
        <f t="shared" ref="P93:R93" si="37">P94+P95+P96</f>
        <v>0</v>
      </c>
      <c r="Q93" s="10">
        <f t="shared" si="37"/>
        <v>0</v>
      </c>
      <c r="R93" s="10">
        <f t="shared" si="37"/>
        <v>10672314.84</v>
      </c>
      <c r="S93" s="36">
        <f t="shared" si="34"/>
        <v>4184.0729368408674</v>
      </c>
      <c r="T93" s="34">
        <f>MAX(T94:T96)</f>
        <v>6066.5758762886599</v>
      </c>
      <c r="U93" s="47"/>
    </row>
    <row r="94" spans="1:21" ht="18.75" x14ac:dyDescent="0.3">
      <c r="A94" s="18">
        <v>1</v>
      </c>
      <c r="B94" s="19" t="s">
        <v>139</v>
      </c>
      <c r="C94" s="32">
        <v>1977</v>
      </c>
      <c r="D94" s="32"/>
      <c r="E94" s="40" t="s">
        <v>147</v>
      </c>
      <c r="F94" s="32">
        <v>3</v>
      </c>
      <c r="G94" s="32" t="s">
        <v>186</v>
      </c>
      <c r="H94" s="36">
        <v>850.1</v>
      </c>
      <c r="I94" s="36">
        <v>850.1</v>
      </c>
      <c r="J94" s="36">
        <v>745</v>
      </c>
      <c r="K94" s="39">
        <v>38</v>
      </c>
      <c r="L94" s="32" t="s">
        <v>148</v>
      </c>
      <c r="M94" s="32" t="s">
        <v>149</v>
      </c>
      <c r="N94" s="32" t="s">
        <v>84</v>
      </c>
      <c r="O94" s="10">
        <v>2391584.4</v>
      </c>
      <c r="P94" s="36">
        <v>0</v>
      </c>
      <c r="Q94" s="36">
        <v>0</v>
      </c>
      <c r="R94" s="36">
        <v>2391584.4</v>
      </c>
      <c r="S94" s="36">
        <v>2813.2977296788613</v>
      </c>
      <c r="T94" s="34">
        <v>3372.7408775438184</v>
      </c>
      <c r="U94" s="47"/>
    </row>
    <row r="95" spans="1:21" ht="18.75" x14ac:dyDescent="0.3">
      <c r="A95" s="18">
        <v>2</v>
      </c>
      <c r="B95" s="19" t="s">
        <v>140</v>
      </c>
      <c r="C95" s="32">
        <v>1980</v>
      </c>
      <c r="D95" s="32"/>
      <c r="E95" s="40" t="s">
        <v>147</v>
      </c>
      <c r="F95" s="32">
        <v>2</v>
      </c>
      <c r="G95" s="32" t="s">
        <v>190</v>
      </c>
      <c r="H95" s="36">
        <v>970</v>
      </c>
      <c r="I95" s="36">
        <v>970</v>
      </c>
      <c r="J95" s="36">
        <v>826.90000000000009</v>
      </c>
      <c r="K95" s="39">
        <v>68</v>
      </c>
      <c r="L95" s="32" t="s">
        <v>148</v>
      </c>
      <c r="M95" s="32" t="s">
        <v>149</v>
      </c>
      <c r="N95" s="32" t="s">
        <v>84</v>
      </c>
      <c r="O95" s="10">
        <v>4908492</v>
      </c>
      <c r="P95" s="36">
        <v>0</v>
      </c>
      <c r="Q95" s="36">
        <v>0</v>
      </c>
      <c r="R95" s="36">
        <v>4908492</v>
      </c>
      <c r="S95" s="36">
        <v>5060.3010309278352</v>
      </c>
      <c r="T95" s="34">
        <v>6066.5758762886599</v>
      </c>
      <c r="U95" s="47"/>
    </row>
    <row r="96" spans="1:21" ht="18.75" x14ac:dyDescent="0.3">
      <c r="A96" s="18">
        <v>3</v>
      </c>
      <c r="B96" s="19" t="s">
        <v>141</v>
      </c>
      <c r="C96" s="32">
        <v>1969</v>
      </c>
      <c r="D96" s="32"/>
      <c r="E96" s="40" t="s">
        <v>147</v>
      </c>
      <c r="F96" s="32">
        <v>2</v>
      </c>
      <c r="G96" s="32" t="s">
        <v>186</v>
      </c>
      <c r="H96" s="36">
        <v>730.6</v>
      </c>
      <c r="I96" s="36">
        <v>700.68</v>
      </c>
      <c r="J96" s="36">
        <v>496.82</v>
      </c>
      <c r="K96" s="39">
        <v>34</v>
      </c>
      <c r="L96" s="32" t="s">
        <v>148</v>
      </c>
      <c r="M96" s="32" t="s">
        <v>149</v>
      </c>
      <c r="N96" s="32" t="s">
        <v>84</v>
      </c>
      <c r="O96" s="10">
        <v>3372238.44</v>
      </c>
      <c r="P96" s="36">
        <v>0</v>
      </c>
      <c r="Q96" s="36">
        <v>0</v>
      </c>
      <c r="R96" s="36">
        <v>3372238.44</v>
      </c>
      <c r="S96" s="36">
        <v>4615.710977278949</v>
      </c>
      <c r="T96" s="34">
        <v>5533.5761045715844</v>
      </c>
      <c r="U96" s="47"/>
    </row>
    <row r="97" spans="1:21" ht="18.75" x14ac:dyDescent="0.3">
      <c r="A97" s="15" t="s">
        <v>81</v>
      </c>
      <c r="B97" s="15"/>
      <c r="C97" s="32" t="s">
        <v>146</v>
      </c>
      <c r="D97" s="32" t="s">
        <v>146</v>
      </c>
      <c r="E97" s="32" t="s">
        <v>146</v>
      </c>
      <c r="F97" s="32" t="s">
        <v>146</v>
      </c>
      <c r="G97" s="32" t="s">
        <v>146</v>
      </c>
      <c r="H97" s="36">
        <f>H98</f>
        <v>5523</v>
      </c>
      <c r="I97" s="36">
        <f>I98</f>
        <v>4570.6000000000004</v>
      </c>
      <c r="J97" s="36">
        <f>J98</f>
        <v>2967.3500000000004</v>
      </c>
      <c r="K97" s="37">
        <f>K98</f>
        <v>208</v>
      </c>
      <c r="L97" s="32" t="s">
        <v>146</v>
      </c>
      <c r="M97" s="32" t="s">
        <v>146</v>
      </c>
      <c r="N97" s="27" t="s">
        <v>146</v>
      </c>
      <c r="O97" s="10">
        <f>O98</f>
        <v>3912770.8299999996</v>
      </c>
      <c r="P97" s="10">
        <f t="shared" ref="P97:R97" si="38">P98</f>
        <v>0</v>
      </c>
      <c r="Q97" s="10">
        <f t="shared" si="38"/>
        <v>0</v>
      </c>
      <c r="R97" s="10">
        <f t="shared" si="38"/>
        <v>3912770.8299999996</v>
      </c>
      <c r="S97" s="36">
        <f t="shared" si="34"/>
        <v>708.45026797030596</v>
      </c>
      <c r="T97" s="34">
        <f>T98</f>
        <v>1496.1888104291145</v>
      </c>
      <c r="U97" s="47"/>
    </row>
    <row r="98" spans="1:21" ht="18.75" x14ac:dyDescent="0.3">
      <c r="A98" s="18">
        <v>1</v>
      </c>
      <c r="B98" s="19" t="s">
        <v>142</v>
      </c>
      <c r="C98" s="32">
        <v>1979</v>
      </c>
      <c r="D98" s="32"/>
      <c r="E98" s="40" t="s">
        <v>162</v>
      </c>
      <c r="F98" s="32">
        <v>5</v>
      </c>
      <c r="G98" s="32" t="s">
        <v>185</v>
      </c>
      <c r="H98" s="36">
        <v>5523</v>
      </c>
      <c r="I98" s="36">
        <v>4570.6000000000004</v>
      </c>
      <c r="J98" s="36">
        <v>2967.3500000000004</v>
      </c>
      <c r="K98" s="39">
        <v>208</v>
      </c>
      <c r="L98" s="32" t="s">
        <v>148</v>
      </c>
      <c r="M98" s="32" t="s">
        <v>150</v>
      </c>
      <c r="N98" s="32" t="s">
        <v>163</v>
      </c>
      <c r="O98" s="10">
        <v>3912770.8299999996</v>
      </c>
      <c r="P98" s="36">
        <v>0</v>
      </c>
      <c r="Q98" s="36">
        <v>0</v>
      </c>
      <c r="R98" s="36">
        <v>3912770.8299999996</v>
      </c>
      <c r="S98" s="36">
        <v>708.45026797030596</v>
      </c>
      <c r="T98" s="34">
        <v>1496.1888104291145</v>
      </c>
      <c r="U98" s="47"/>
    </row>
  </sheetData>
  <autoFilter ref="A11:T98">
    <filterColumn colId="0" showButton="0"/>
  </autoFilter>
  <mergeCells count="31">
    <mergeCell ref="G6:G9"/>
    <mergeCell ref="R7:R8"/>
    <mergeCell ref="H6:H8"/>
    <mergeCell ref="M6:M9"/>
    <mergeCell ref="N6:N9"/>
    <mergeCell ref="T6:T8"/>
    <mergeCell ref="P7:P8"/>
    <mergeCell ref="Q7:Q8"/>
    <mergeCell ref="A47:B47"/>
    <mergeCell ref="A80:B80"/>
    <mergeCell ref="A6:A9"/>
    <mergeCell ref="B6:B9"/>
    <mergeCell ref="C6:D6"/>
    <mergeCell ref="C7:C9"/>
    <mergeCell ref="D7:D9"/>
    <mergeCell ref="O1:T1"/>
    <mergeCell ref="O2:T2"/>
    <mergeCell ref="O3:T3"/>
    <mergeCell ref="O4:T4"/>
    <mergeCell ref="A11:B11"/>
    <mergeCell ref="E6:E9"/>
    <mergeCell ref="F6:F9"/>
    <mergeCell ref="O10:R10"/>
    <mergeCell ref="O6:R6"/>
    <mergeCell ref="S6:S8"/>
    <mergeCell ref="I7:I8"/>
    <mergeCell ref="J7:J8"/>
    <mergeCell ref="O7:O8"/>
    <mergeCell ref="I6:J6"/>
    <mergeCell ref="K6:K8"/>
    <mergeCell ref="L6:L9"/>
  </mergeCells>
  <pageMargins left="0.7" right="0.7" top="0.75" bottom="0.75" header="0.3" footer="0.3"/>
  <pageSetup paperSize="9" scale="2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80" zoomScaleNormal="80" workbookViewId="0">
      <selection activeCell="A6" sqref="A6:B6"/>
    </sheetView>
  </sheetViews>
  <sheetFormatPr defaultRowHeight="15" x14ac:dyDescent="0.25"/>
  <cols>
    <col min="1" max="1" width="22.28515625" customWidth="1"/>
    <col min="2" max="2" width="48.140625" customWidth="1"/>
    <col min="3" max="3" width="30.85546875" customWidth="1"/>
  </cols>
  <sheetData>
    <row r="1" spans="1:7" ht="20.25" x14ac:dyDescent="0.3">
      <c r="C1" s="50" t="s">
        <v>196</v>
      </c>
      <c r="D1" s="51"/>
      <c r="E1" s="51"/>
      <c r="F1" s="51"/>
      <c r="G1" s="51"/>
    </row>
    <row r="2" spans="1:7" ht="20.25" x14ac:dyDescent="0.3">
      <c r="C2" s="50" t="s">
        <v>193</v>
      </c>
      <c r="D2" s="51"/>
      <c r="E2" s="51"/>
      <c r="F2" s="51"/>
      <c r="G2" s="51"/>
    </row>
    <row r="3" spans="1:7" ht="20.25" x14ac:dyDescent="0.3">
      <c r="C3" s="50" t="s">
        <v>194</v>
      </c>
      <c r="D3" s="51"/>
      <c r="E3" s="51"/>
      <c r="F3" s="51"/>
      <c r="G3" s="51"/>
    </row>
    <row r="4" spans="1:7" ht="18.75" customHeight="1" x14ac:dyDescent="0.3">
      <c r="C4" s="50" t="s">
        <v>199</v>
      </c>
      <c r="D4" s="51"/>
      <c r="E4" s="51"/>
      <c r="F4" s="51"/>
      <c r="G4" s="51"/>
    </row>
    <row r="5" spans="1:7" ht="75.75" customHeight="1" x14ac:dyDescent="0.25">
      <c r="A5" s="75" t="s">
        <v>200</v>
      </c>
      <c r="B5" s="75"/>
      <c r="C5" s="75"/>
    </row>
    <row r="6" spans="1:7" ht="37.5" x14ac:dyDescent="0.25">
      <c r="A6" s="76" t="s">
        <v>58</v>
      </c>
      <c r="B6" s="77"/>
      <c r="C6" s="5" t="s">
        <v>59</v>
      </c>
    </row>
    <row r="7" spans="1:7" ht="18.75" x14ac:dyDescent="0.3">
      <c r="A7" s="73" t="s">
        <v>60</v>
      </c>
      <c r="B7" s="74"/>
      <c r="C7" s="6">
        <v>62779196.840000004</v>
      </c>
    </row>
    <row r="8" spans="1:7" ht="18.75" x14ac:dyDescent="0.3">
      <c r="A8" s="73" t="s">
        <v>61</v>
      </c>
      <c r="B8" s="74"/>
      <c r="C8" s="6">
        <v>0</v>
      </c>
    </row>
    <row r="9" spans="1:7" ht="18.75" x14ac:dyDescent="0.3">
      <c r="A9" s="73" t="s">
        <v>62</v>
      </c>
      <c r="B9" s="74"/>
      <c r="C9" s="6">
        <v>0</v>
      </c>
    </row>
    <row r="10" spans="1:7" ht="18.75" x14ac:dyDescent="0.3">
      <c r="A10" s="73" t="s">
        <v>63</v>
      </c>
      <c r="B10" s="74"/>
      <c r="C10" s="6">
        <v>0</v>
      </c>
    </row>
    <row r="11" spans="1:7" ht="18.75" x14ac:dyDescent="0.3">
      <c r="A11" s="73" t="s">
        <v>64</v>
      </c>
      <c r="B11" s="74"/>
      <c r="C11" s="6">
        <f>C7-C8-C9-C10</f>
        <v>62779196.840000004</v>
      </c>
    </row>
    <row r="12" spans="1:7" ht="37.5" x14ac:dyDescent="0.25">
      <c r="A12" s="76" t="s">
        <v>58</v>
      </c>
      <c r="B12" s="77"/>
      <c r="C12" s="5" t="s">
        <v>65</v>
      </c>
    </row>
    <row r="13" spans="1:7" ht="18.75" x14ac:dyDescent="0.3">
      <c r="A13" s="73" t="s">
        <v>60</v>
      </c>
      <c r="B13" s="74"/>
      <c r="C13" s="6">
        <v>105035878.90000001</v>
      </c>
    </row>
    <row r="14" spans="1:7" ht="18.75" x14ac:dyDescent="0.3">
      <c r="A14" s="73" t="s">
        <v>61</v>
      </c>
      <c r="B14" s="74"/>
      <c r="C14" s="6">
        <v>0</v>
      </c>
    </row>
    <row r="15" spans="1:7" ht="18.75" x14ac:dyDescent="0.3">
      <c r="A15" s="73" t="s">
        <v>62</v>
      </c>
      <c r="B15" s="74"/>
      <c r="C15" s="6">
        <v>0</v>
      </c>
    </row>
    <row r="16" spans="1:7" ht="18.75" x14ac:dyDescent="0.3">
      <c r="A16" s="73" t="s">
        <v>63</v>
      </c>
      <c r="B16" s="74"/>
      <c r="C16" s="6">
        <v>0</v>
      </c>
    </row>
    <row r="17" spans="1:3" ht="18.75" x14ac:dyDescent="0.3">
      <c r="A17" s="73" t="s">
        <v>64</v>
      </c>
      <c r="B17" s="74"/>
      <c r="C17" s="6">
        <f>C13-C14-C15-C16</f>
        <v>105035878.90000001</v>
      </c>
    </row>
    <row r="18" spans="1:3" ht="37.5" x14ac:dyDescent="0.25">
      <c r="A18" s="76" t="s">
        <v>58</v>
      </c>
      <c r="B18" s="77"/>
      <c r="C18" s="5" t="s">
        <v>66</v>
      </c>
    </row>
    <row r="19" spans="1:3" ht="18.75" x14ac:dyDescent="0.3">
      <c r="A19" s="73" t="s">
        <v>60</v>
      </c>
      <c r="B19" s="74"/>
      <c r="C19" s="6">
        <v>43065453.589999996</v>
      </c>
    </row>
    <row r="20" spans="1:3" ht="18.75" x14ac:dyDescent="0.3">
      <c r="A20" s="73" t="s">
        <v>61</v>
      </c>
      <c r="B20" s="74"/>
      <c r="C20" s="6">
        <v>0</v>
      </c>
    </row>
    <row r="21" spans="1:3" ht="18.75" x14ac:dyDescent="0.3">
      <c r="A21" s="73" t="s">
        <v>62</v>
      </c>
      <c r="B21" s="74"/>
      <c r="C21" s="6">
        <v>0</v>
      </c>
    </row>
    <row r="22" spans="1:3" ht="18.75" x14ac:dyDescent="0.3">
      <c r="A22" s="73" t="s">
        <v>63</v>
      </c>
      <c r="B22" s="74"/>
      <c r="C22" s="6">
        <v>0</v>
      </c>
    </row>
    <row r="23" spans="1:3" ht="18.75" x14ac:dyDescent="0.3">
      <c r="A23" s="73" t="s">
        <v>64</v>
      </c>
      <c r="B23" s="74"/>
      <c r="C23" s="6">
        <f>C19-C20-C21-C22</f>
        <v>43065453.589999996</v>
      </c>
    </row>
    <row r="24" spans="1:3" ht="105" customHeight="1" x14ac:dyDescent="0.25">
      <c r="A24" s="76" t="s">
        <v>67</v>
      </c>
      <c r="B24" s="77"/>
      <c r="C24" s="5" t="s">
        <v>68</v>
      </c>
    </row>
    <row r="25" spans="1:3" ht="18.75" x14ac:dyDescent="0.3">
      <c r="A25" s="73" t="s">
        <v>60</v>
      </c>
      <c r="B25" s="74"/>
      <c r="C25" s="6">
        <v>0</v>
      </c>
    </row>
    <row r="26" spans="1:3" ht="18.75" x14ac:dyDescent="0.3">
      <c r="A26" s="73" t="s">
        <v>62</v>
      </c>
      <c r="B26" s="74"/>
      <c r="C26" s="6">
        <v>0</v>
      </c>
    </row>
    <row r="27" spans="1:3" ht="18.75" x14ac:dyDescent="0.3">
      <c r="A27" s="73" t="s">
        <v>63</v>
      </c>
      <c r="B27" s="74"/>
      <c r="C27" s="6">
        <v>0</v>
      </c>
    </row>
    <row r="28" spans="1:3" ht="18.75" x14ac:dyDescent="0.3">
      <c r="A28" s="73" t="s">
        <v>64</v>
      </c>
      <c r="B28" s="74"/>
      <c r="C28" s="6">
        <v>0</v>
      </c>
    </row>
  </sheetData>
  <mergeCells count="24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topLeftCell="E1" zoomScale="70" zoomScaleNormal="70" workbookViewId="0">
      <selection activeCell="AG5" sqref="AG5"/>
    </sheetView>
  </sheetViews>
  <sheetFormatPr defaultRowHeight="15" x14ac:dyDescent="0.25"/>
  <cols>
    <col min="1" max="1" width="13.85546875" customWidth="1"/>
    <col min="2" max="2" width="67.28515625" customWidth="1"/>
    <col min="3" max="3" width="27.140625" style="35" customWidth="1"/>
    <col min="4" max="4" width="22.5703125" style="35" customWidth="1"/>
    <col min="5" max="5" width="21.5703125" style="35" customWidth="1"/>
    <col min="6" max="13" width="14.5703125" style="35" customWidth="1"/>
    <col min="14" max="14" width="19.85546875" style="35" customWidth="1"/>
    <col min="15" max="15" width="24.140625" style="35" customWidth="1"/>
    <col min="16" max="19" width="19.85546875" style="35" customWidth="1"/>
    <col min="20" max="29" width="15.7109375" style="35" customWidth="1"/>
    <col min="30" max="34" width="19.85546875" style="35" customWidth="1"/>
    <col min="35" max="35" width="19.85546875" customWidth="1"/>
  </cols>
  <sheetData>
    <row r="1" spans="1:35" ht="20.25" x14ac:dyDescent="0.3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52" t="s">
        <v>197</v>
      </c>
      <c r="AH1" s="52"/>
      <c r="AI1" s="52"/>
    </row>
    <row r="2" spans="1:35" ht="20.25" x14ac:dyDescent="0.3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 s="52" t="s">
        <v>193</v>
      </c>
      <c r="AH2" s="52"/>
      <c r="AI2" s="52"/>
    </row>
    <row r="3" spans="1:35" ht="20.25" x14ac:dyDescent="0.3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52" t="s">
        <v>194</v>
      </c>
      <c r="AH3" s="52"/>
      <c r="AI3" s="52"/>
    </row>
    <row r="4" spans="1:35" ht="20.25" x14ac:dyDescent="0.3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 s="52" t="s">
        <v>199</v>
      </c>
      <c r="AH4" s="52"/>
      <c r="AI4" s="52"/>
    </row>
    <row r="6" spans="1:35" ht="18.75" x14ac:dyDescent="0.25">
      <c r="A6" s="83" t="s">
        <v>0</v>
      </c>
      <c r="B6" s="83" t="s">
        <v>1</v>
      </c>
      <c r="C6" s="55" t="s">
        <v>69</v>
      </c>
      <c r="D6" s="84" t="s">
        <v>70</v>
      </c>
      <c r="E6" s="87" t="s">
        <v>2</v>
      </c>
      <c r="F6" s="55" t="s">
        <v>34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92" t="s">
        <v>3</v>
      </c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 t="s">
        <v>4</v>
      </c>
      <c r="AH6" s="93" t="s">
        <v>5</v>
      </c>
      <c r="AI6" s="96" t="s">
        <v>6</v>
      </c>
    </row>
    <row r="7" spans="1:35" ht="18.75" x14ac:dyDescent="0.25">
      <c r="A7" s="83"/>
      <c r="B7" s="83"/>
      <c r="C7" s="55"/>
      <c r="D7" s="85"/>
      <c r="E7" s="88"/>
      <c r="F7" s="55" t="s">
        <v>7</v>
      </c>
      <c r="G7" s="55"/>
      <c r="H7" s="55"/>
      <c r="I7" s="55"/>
      <c r="J7" s="55"/>
      <c r="K7" s="55"/>
      <c r="L7" s="79" t="s">
        <v>8</v>
      </c>
      <c r="M7" s="80"/>
      <c r="N7" s="79" t="s">
        <v>9</v>
      </c>
      <c r="O7" s="80"/>
      <c r="P7" s="79" t="s">
        <v>10</v>
      </c>
      <c r="Q7" s="80"/>
      <c r="R7" s="79" t="s">
        <v>11</v>
      </c>
      <c r="S7" s="80"/>
      <c r="T7" s="79" t="s">
        <v>12</v>
      </c>
      <c r="U7" s="80"/>
      <c r="V7" s="90" t="s">
        <v>13</v>
      </c>
      <c r="W7" s="90" t="s">
        <v>71</v>
      </c>
      <c r="X7" s="90" t="s">
        <v>15</v>
      </c>
      <c r="Y7" s="90" t="s">
        <v>16</v>
      </c>
      <c r="Z7" s="90" t="s">
        <v>17</v>
      </c>
      <c r="AA7" s="90" t="s">
        <v>72</v>
      </c>
      <c r="AB7" s="90" t="s">
        <v>73</v>
      </c>
      <c r="AC7" s="90" t="s">
        <v>74</v>
      </c>
      <c r="AD7" s="99" t="s">
        <v>21</v>
      </c>
      <c r="AE7" s="99" t="s">
        <v>22</v>
      </c>
      <c r="AF7" s="99" t="s">
        <v>75</v>
      </c>
      <c r="AG7" s="94"/>
      <c r="AH7" s="94"/>
      <c r="AI7" s="97"/>
    </row>
    <row r="8" spans="1:35" ht="177.75" customHeight="1" x14ac:dyDescent="0.25">
      <c r="A8" s="83"/>
      <c r="B8" s="83"/>
      <c r="C8" s="55"/>
      <c r="D8" s="86"/>
      <c r="E8" s="89"/>
      <c r="F8" s="48" t="s">
        <v>24</v>
      </c>
      <c r="G8" s="48" t="s">
        <v>25</v>
      </c>
      <c r="H8" s="48" t="s">
        <v>26</v>
      </c>
      <c r="I8" s="48" t="s">
        <v>27</v>
      </c>
      <c r="J8" s="48" t="s">
        <v>28</v>
      </c>
      <c r="K8" s="48" t="s">
        <v>29</v>
      </c>
      <c r="L8" s="81"/>
      <c r="M8" s="82"/>
      <c r="N8" s="81"/>
      <c r="O8" s="82"/>
      <c r="P8" s="81"/>
      <c r="Q8" s="82"/>
      <c r="R8" s="81"/>
      <c r="S8" s="82"/>
      <c r="T8" s="81"/>
      <c r="U8" s="82"/>
      <c r="V8" s="91"/>
      <c r="W8" s="91"/>
      <c r="X8" s="91"/>
      <c r="Y8" s="91"/>
      <c r="Z8" s="91"/>
      <c r="AA8" s="91"/>
      <c r="AB8" s="91"/>
      <c r="AC8" s="91"/>
      <c r="AD8" s="100"/>
      <c r="AE8" s="100"/>
      <c r="AF8" s="100"/>
      <c r="AG8" s="94"/>
      <c r="AH8" s="94"/>
      <c r="AI8" s="97"/>
    </row>
    <row r="9" spans="1:35" ht="18.75" x14ac:dyDescent="0.25">
      <c r="A9" s="83"/>
      <c r="B9" s="83"/>
      <c r="C9" s="55"/>
      <c r="D9" s="43" t="s">
        <v>76</v>
      </c>
      <c r="E9" s="44" t="s">
        <v>30</v>
      </c>
      <c r="F9" s="43" t="s">
        <v>30</v>
      </c>
      <c r="G9" s="43" t="s">
        <v>30</v>
      </c>
      <c r="H9" s="43" t="s">
        <v>30</v>
      </c>
      <c r="I9" s="43" t="s">
        <v>30</v>
      </c>
      <c r="J9" s="43" t="s">
        <v>30</v>
      </c>
      <c r="K9" s="43" t="s">
        <v>30</v>
      </c>
      <c r="L9" s="43" t="s">
        <v>31</v>
      </c>
      <c r="M9" s="43" t="s">
        <v>30</v>
      </c>
      <c r="N9" s="43" t="s">
        <v>32</v>
      </c>
      <c r="O9" s="43" t="s">
        <v>30</v>
      </c>
      <c r="P9" s="43" t="s">
        <v>32</v>
      </c>
      <c r="Q9" s="43" t="s">
        <v>30</v>
      </c>
      <c r="R9" s="43" t="s">
        <v>32</v>
      </c>
      <c r="S9" s="43" t="s">
        <v>30</v>
      </c>
      <c r="T9" s="43" t="s">
        <v>33</v>
      </c>
      <c r="U9" s="43" t="s">
        <v>30</v>
      </c>
      <c r="V9" s="43" t="s">
        <v>30</v>
      </c>
      <c r="W9" s="43" t="s">
        <v>30</v>
      </c>
      <c r="X9" s="43" t="s">
        <v>30</v>
      </c>
      <c r="Y9" s="43" t="s">
        <v>30</v>
      </c>
      <c r="Z9" s="43" t="s">
        <v>30</v>
      </c>
      <c r="AA9" s="43" t="s">
        <v>30</v>
      </c>
      <c r="AB9" s="43" t="s">
        <v>30</v>
      </c>
      <c r="AC9" s="43" t="s">
        <v>30</v>
      </c>
      <c r="AD9" s="43" t="s">
        <v>30</v>
      </c>
      <c r="AE9" s="43" t="s">
        <v>30</v>
      </c>
      <c r="AF9" s="43" t="s">
        <v>30</v>
      </c>
      <c r="AG9" s="95"/>
      <c r="AH9" s="95"/>
      <c r="AI9" s="98"/>
    </row>
    <row r="10" spans="1:35" ht="18.75" x14ac:dyDescent="0.3">
      <c r="A10" s="7">
        <v>1</v>
      </c>
      <c r="B10" s="7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45">
        <v>24</v>
      </c>
      <c r="Y10" s="45">
        <v>25</v>
      </c>
      <c r="Z10" s="45">
        <v>26</v>
      </c>
      <c r="AA10" s="45">
        <v>27</v>
      </c>
      <c r="AB10" s="45">
        <v>28</v>
      </c>
      <c r="AC10" s="45">
        <v>29</v>
      </c>
      <c r="AD10" s="45">
        <v>30</v>
      </c>
      <c r="AE10" s="45">
        <v>31</v>
      </c>
      <c r="AF10" s="45">
        <v>32</v>
      </c>
      <c r="AG10" s="45">
        <v>33</v>
      </c>
      <c r="AH10" s="45">
        <v>34</v>
      </c>
      <c r="AI10" s="7">
        <v>35</v>
      </c>
    </row>
    <row r="11" spans="1:35" ht="18.75" x14ac:dyDescent="0.25">
      <c r="A11" s="78" t="s">
        <v>173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8.75" x14ac:dyDescent="0.3">
      <c r="A12" s="20" t="s">
        <v>104</v>
      </c>
      <c r="B12" s="21"/>
      <c r="C12" s="22" t="s">
        <v>146</v>
      </c>
      <c r="D12" s="23">
        <f>AVERAGE(D13:D16)</f>
        <v>0.8012999999999999</v>
      </c>
      <c r="E12" s="10">
        <f>SUM(E13:E16)</f>
        <v>969598.97000000009</v>
      </c>
      <c r="F12" s="10">
        <f t="shared" ref="F12:AF12" si="0">SUM(F13:F16)</f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1">
        <f t="shared" si="0"/>
        <v>0</v>
      </c>
      <c r="M12" s="10">
        <f t="shared" si="0"/>
        <v>0</v>
      </c>
      <c r="N12" s="10">
        <f t="shared" si="0"/>
        <v>2077</v>
      </c>
      <c r="O12" s="10">
        <f t="shared" si="0"/>
        <v>725260.51</v>
      </c>
      <c r="P12" s="10">
        <f t="shared" si="0"/>
        <v>0</v>
      </c>
      <c r="Q12" s="10">
        <f t="shared" si="0"/>
        <v>0</v>
      </c>
      <c r="R12" s="10">
        <f t="shared" si="0"/>
        <v>157.6</v>
      </c>
      <c r="S12" s="10">
        <f t="shared" si="0"/>
        <v>230009.4</v>
      </c>
      <c r="T12" s="10">
        <f t="shared" si="0"/>
        <v>0</v>
      </c>
      <c r="U12" s="10">
        <f t="shared" si="0"/>
        <v>0</v>
      </c>
      <c r="V12" s="10">
        <f t="shared" si="0"/>
        <v>0</v>
      </c>
      <c r="W12" s="10">
        <f t="shared" si="0"/>
        <v>0</v>
      </c>
      <c r="X12" s="10">
        <f t="shared" si="0"/>
        <v>0</v>
      </c>
      <c r="Y12" s="10">
        <f t="shared" si="0"/>
        <v>0</v>
      </c>
      <c r="Z12" s="10">
        <f t="shared" si="0"/>
        <v>0</v>
      </c>
      <c r="AA12" s="10">
        <f t="shared" si="0"/>
        <v>0</v>
      </c>
      <c r="AB12" s="10">
        <f t="shared" si="0"/>
        <v>0</v>
      </c>
      <c r="AC12" s="10">
        <f t="shared" si="0"/>
        <v>0</v>
      </c>
      <c r="AD12" s="10">
        <f t="shared" si="0"/>
        <v>14329.060000000001</v>
      </c>
      <c r="AE12" s="10">
        <f t="shared" si="0"/>
        <v>0</v>
      </c>
      <c r="AF12" s="10">
        <f t="shared" si="0"/>
        <v>0</v>
      </c>
      <c r="AG12" s="24" t="s">
        <v>146</v>
      </c>
      <c r="AH12" s="24" t="s">
        <v>146</v>
      </c>
      <c r="AI12" s="24" t="s">
        <v>146</v>
      </c>
    </row>
    <row r="13" spans="1:35" ht="18.75" x14ac:dyDescent="0.3">
      <c r="A13" s="18">
        <v>1</v>
      </c>
      <c r="B13" s="21" t="s">
        <v>164</v>
      </c>
      <c r="C13" s="12" t="s">
        <v>179</v>
      </c>
      <c r="D13" s="23">
        <v>0.83589999999999998</v>
      </c>
      <c r="E13" s="10">
        <v>672709.20000000007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v>0</v>
      </c>
      <c r="M13" s="10">
        <v>0</v>
      </c>
      <c r="N13" s="10">
        <v>958</v>
      </c>
      <c r="O13" s="10">
        <v>662767.68000000005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9941.52</v>
      </c>
      <c r="AE13" s="10">
        <v>0</v>
      </c>
      <c r="AF13" s="10">
        <v>0</v>
      </c>
      <c r="AG13" s="24" t="s">
        <v>84</v>
      </c>
      <c r="AH13" s="24">
        <v>2020</v>
      </c>
      <c r="AI13" s="24">
        <v>2020</v>
      </c>
    </row>
    <row r="14" spans="1:35" ht="18.75" x14ac:dyDescent="0.3">
      <c r="A14" s="18">
        <v>2</v>
      </c>
      <c r="B14" s="21" t="s">
        <v>165</v>
      </c>
      <c r="C14" s="45" t="s">
        <v>179</v>
      </c>
      <c r="D14" s="23">
        <v>0.86939999999999995</v>
      </c>
      <c r="E14" s="10">
        <v>5758.94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0</v>
      </c>
      <c r="M14" s="10">
        <v>0</v>
      </c>
      <c r="N14" s="10">
        <v>611</v>
      </c>
      <c r="O14" s="10">
        <v>5673.83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85.11</v>
      </c>
      <c r="AE14" s="10">
        <v>0</v>
      </c>
      <c r="AF14" s="10">
        <v>0</v>
      </c>
      <c r="AG14" s="24" t="s">
        <v>84</v>
      </c>
      <c r="AH14" s="24">
        <v>2020</v>
      </c>
      <c r="AI14" s="24">
        <v>2020</v>
      </c>
    </row>
    <row r="15" spans="1:35" ht="18.75" x14ac:dyDescent="0.3">
      <c r="A15" s="18">
        <v>3</v>
      </c>
      <c r="B15" s="21" t="s">
        <v>166</v>
      </c>
      <c r="C15" s="12" t="s">
        <v>180</v>
      </c>
      <c r="D15" s="23">
        <v>0.62490000000000001</v>
      </c>
      <c r="E15" s="10">
        <v>233459.54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157.6</v>
      </c>
      <c r="S15" s="10">
        <v>230009.4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3450.14</v>
      </c>
      <c r="AE15" s="10">
        <v>0</v>
      </c>
      <c r="AF15" s="10">
        <v>0</v>
      </c>
      <c r="AG15" s="24" t="s">
        <v>84</v>
      </c>
      <c r="AH15" s="24">
        <v>2020</v>
      </c>
      <c r="AI15" s="24">
        <v>2020</v>
      </c>
    </row>
    <row r="16" spans="1:35" ht="18.75" x14ac:dyDescent="0.3">
      <c r="A16" s="18">
        <v>4</v>
      </c>
      <c r="B16" s="21" t="s">
        <v>167</v>
      </c>
      <c r="C16" s="12" t="s">
        <v>180</v>
      </c>
      <c r="D16" s="23">
        <v>0.875</v>
      </c>
      <c r="E16" s="10">
        <v>57671.29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>
        <v>0</v>
      </c>
      <c r="M16" s="10">
        <v>0</v>
      </c>
      <c r="N16" s="10">
        <v>508</v>
      </c>
      <c r="O16" s="10">
        <v>56819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852.29</v>
      </c>
      <c r="AE16" s="10">
        <v>0</v>
      </c>
      <c r="AF16" s="10">
        <v>0</v>
      </c>
      <c r="AG16" s="24" t="s">
        <v>84</v>
      </c>
      <c r="AH16" s="24">
        <v>2021</v>
      </c>
      <c r="AI16" s="24">
        <v>2021</v>
      </c>
    </row>
    <row r="17" spans="1:35" ht="18.75" x14ac:dyDescent="0.3">
      <c r="A17" s="20" t="s">
        <v>87</v>
      </c>
      <c r="B17" s="21"/>
      <c r="C17" s="22" t="s">
        <v>146</v>
      </c>
      <c r="D17" s="23">
        <f>AVERAGE(D18:D19)</f>
        <v>0.79569999999999996</v>
      </c>
      <c r="E17" s="10">
        <f>E18+E19</f>
        <v>1988549.43</v>
      </c>
      <c r="F17" s="10">
        <f t="shared" ref="F17:AE17" si="1">F18+F19</f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1">
        <f t="shared" si="1"/>
        <v>0</v>
      </c>
      <c r="M17" s="10">
        <f t="shared" si="1"/>
        <v>0</v>
      </c>
      <c r="N17" s="10">
        <f t="shared" si="1"/>
        <v>4741.7</v>
      </c>
      <c r="O17" s="10">
        <f t="shared" si="1"/>
        <v>1959162</v>
      </c>
      <c r="P17" s="10">
        <f t="shared" si="1"/>
        <v>0</v>
      </c>
      <c r="Q17" s="10">
        <f t="shared" si="1"/>
        <v>0</v>
      </c>
      <c r="R17" s="10">
        <f t="shared" si="1"/>
        <v>0</v>
      </c>
      <c r="S17" s="10">
        <f t="shared" si="1"/>
        <v>0</v>
      </c>
      <c r="T17" s="10">
        <f t="shared" si="1"/>
        <v>0</v>
      </c>
      <c r="U17" s="10">
        <f t="shared" si="1"/>
        <v>0</v>
      </c>
      <c r="V17" s="10">
        <f t="shared" si="1"/>
        <v>0</v>
      </c>
      <c r="W17" s="10">
        <f t="shared" si="1"/>
        <v>0</v>
      </c>
      <c r="X17" s="10">
        <f t="shared" si="1"/>
        <v>0</v>
      </c>
      <c r="Y17" s="10">
        <f t="shared" si="1"/>
        <v>0</v>
      </c>
      <c r="Z17" s="10">
        <f t="shared" si="1"/>
        <v>0</v>
      </c>
      <c r="AA17" s="10">
        <f t="shared" si="1"/>
        <v>0</v>
      </c>
      <c r="AB17" s="10">
        <f t="shared" si="1"/>
        <v>0</v>
      </c>
      <c r="AC17" s="10">
        <f t="shared" si="1"/>
        <v>0</v>
      </c>
      <c r="AD17" s="10">
        <f t="shared" si="1"/>
        <v>29387.43</v>
      </c>
      <c r="AE17" s="10">
        <f t="shared" si="1"/>
        <v>0</v>
      </c>
      <c r="AF17" s="10">
        <f>AF18+AF19</f>
        <v>0</v>
      </c>
      <c r="AG17" s="24" t="s">
        <v>146</v>
      </c>
      <c r="AH17" s="24" t="s">
        <v>146</v>
      </c>
      <c r="AI17" s="24" t="s">
        <v>146</v>
      </c>
    </row>
    <row r="18" spans="1:35" ht="18.75" x14ac:dyDescent="0.3">
      <c r="A18" s="18">
        <v>1</v>
      </c>
      <c r="B18" s="21" t="s">
        <v>168</v>
      </c>
      <c r="C18" s="45" t="s">
        <v>179</v>
      </c>
      <c r="D18" s="23">
        <v>0.87239999999999995</v>
      </c>
      <c r="E18" s="10">
        <v>83534.5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">
        <v>0</v>
      </c>
      <c r="M18" s="10">
        <v>0</v>
      </c>
      <c r="N18" s="10">
        <v>2780.7</v>
      </c>
      <c r="O18" s="10">
        <v>82300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1234.5</v>
      </c>
      <c r="AE18" s="10">
        <v>0</v>
      </c>
      <c r="AF18" s="10">
        <v>0</v>
      </c>
      <c r="AG18" s="24" t="s">
        <v>84</v>
      </c>
      <c r="AH18" s="24">
        <v>2021</v>
      </c>
      <c r="AI18" s="24">
        <v>2021</v>
      </c>
    </row>
    <row r="19" spans="1:35" ht="18.75" x14ac:dyDescent="0.3">
      <c r="A19" s="18">
        <v>2</v>
      </c>
      <c r="B19" s="21" t="s">
        <v>169</v>
      </c>
      <c r="C19" s="45" t="s">
        <v>180</v>
      </c>
      <c r="D19" s="23">
        <v>0.71899999999999997</v>
      </c>
      <c r="E19" s="10">
        <v>1905014.93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v>0</v>
      </c>
      <c r="M19" s="10">
        <v>0</v>
      </c>
      <c r="N19" s="10">
        <v>1961</v>
      </c>
      <c r="O19" s="10">
        <v>1876862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28152.93</v>
      </c>
      <c r="AE19" s="10">
        <v>0</v>
      </c>
      <c r="AF19" s="10">
        <v>0</v>
      </c>
      <c r="AG19" s="24" t="s">
        <v>84</v>
      </c>
      <c r="AH19" s="24">
        <v>2021</v>
      </c>
      <c r="AI19" s="24">
        <v>2021</v>
      </c>
    </row>
    <row r="20" spans="1:35" ht="18.75" x14ac:dyDescent="0.3">
      <c r="A20" s="20" t="s">
        <v>116</v>
      </c>
      <c r="B20" s="21"/>
      <c r="C20" s="22" t="s">
        <v>146</v>
      </c>
      <c r="D20" s="23">
        <f>AVERAGE(D21:D23)</f>
        <v>0.90376666666666672</v>
      </c>
      <c r="E20" s="10">
        <f>SUM(E21:E23)</f>
        <v>654592.74</v>
      </c>
      <c r="F20" s="10">
        <f t="shared" ref="F20:AF20" si="2">SUM(F21:F23)</f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0</v>
      </c>
      <c r="L20" s="11">
        <f t="shared" si="2"/>
        <v>0</v>
      </c>
      <c r="M20" s="10">
        <f t="shared" si="2"/>
        <v>0</v>
      </c>
      <c r="N20" s="10">
        <f t="shared" si="2"/>
        <v>2046.8</v>
      </c>
      <c r="O20" s="10">
        <f t="shared" si="2"/>
        <v>644918.96</v>
      </c>
      <c r="P20" s="10">
        <f t="shared" si="2"/>
        <v>0</v>
      </c>
      <c r="Q20" s="10">
        <f t="shared" si="2"/>
        <v>0</v>
      </c>
      <c r="R20" s="10">
        <f t="shared" si="2"/>
        <v>0</v>
      </c>
      <c r="S20" s="10">
        <f>SUM(S21:S23)</f>
        <v>0</v>
      </c>
      <c r="T20" s="10">
        <f t="shared" si="2"/>
        <v>0</v>
      </c>
      <c r="U20" s="10">
        <f t="shared" si="2"/>
        <v>0</v>
      </c>
      <c r="V20" s="10">
        <f t="shared" si="2"/>
        <v>0</v>
      </c>
      <c r="W20" s="10">
        <f t="shared" si="2"/>
        <v>0</v>
      </c>
      <c r="X20" s="10">
        <f t="shared" si="2"/>
        <v>0</v>
      </c>
      <c r="Y20" s="10">
        <f t="shared" si="2"/>
        <v>0</v>
      </c>
      <c r="Z20" s="10">
        <f t="shared" si="2"/>
        <v>0</v>
      </c>
      <c r="AA20" s="10">
        <f t="shared" si="2"/>
        <v>0</v>
      </c>
      <c r="AB20" s="10">
        <f t="shared" si="2"/>
        <v>0</v>
      </c>
      <c r="AC20" s="10">
        <f t="shared" si="2"/>
        <v>0</v>
      </c>
      <c r="AD20" s="10">
        <f t="shared" si="2"/>
        <v>9673.7800000000007</v>
      </c>
      <c r="AE20" s="10">
        <f t="shared" si="2"/>
        <v>0</v>
      </c>
      <c r="AF20" s="10">
        <f t="shared" si="2"/>
        <v>0</v>
      </c>
      <c r="AG20" s="24" t="s">
        <v>146</v>
      </c>
      <c r="AH20" s="24" t="s">
        <v>146</v>
      </c>
      <c r="AI20" s="24" t="s">
        <v>146</v>
      </c>
    </row>
    <row r="21" spans="1:35" ht="18.75" x14ac:dyDescent="0.3">
      <c r="A21" s="18">
        <v>1</v>
      </c>
      <c r="B21" s="21" t="s">
        <v>170</v>
      </c>
      <c r="C21" s="45" t="s">
        <v>180</v>
      </c>
      <c r="D21" s="23">
        <v>0.75539999999999996</v>
      </c>
      <c r="E21" s="10">
        <v>590350.84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1">
        <v>0</v>
      </c>
      <c r="M21" s="10">
        <v>0</v>
      </c>
      <c r="N21" s="10">
        <v>749</v>
      </c>
      <c r="O21" s="10">
        <v>581626.43999999994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8724.4</v>
      </c>
      <c r="AE21" s="10">
        <v>0</v>
      </c>
      <c r="AF21" s="10">
        <v>0</v>
      </c>
      <c r="AG21" s="24" t="s">
        <v>84</v>
      </c>
      <c r="AH21" s="24">
        <v>2020</v>
      </c>
      <c r="AI21" s="24">
        <v>2020</v>
      </c>
    </row>
    <row r="22" spans="1:35" ht="18.75" x14ac:dyDescent="0.3">
      <c r="A22" s="18">
        <v>2</v>
      </c>
      <c r="B22" s="21" t="s">
        <v>171</v>
      </c>
      <c r="C22" s="45" t="s">
        <v>179</v>
      </c>
      <c r="D22" s="23">
        <v>0.95920000000000005</v>
      </c>
      <c r="E22" s="10">
        <v>30755.429999999997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v>0</v>
      </c>
      <c r="M22" s="10">
        <v>0</v>
      </c>
      <c r="N22" s="10">
        <v>703.8</v>
      </c>
      <c r="O22" s="10">
        <v>30300.92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454.51</v>
      </c>
      <c r="AE22" s="10">
        <v>0</v>
      </c>
      <c r="AF22" s="10">
        <v>0</v>
      </c>
      <c r="AG22" s="24" t="s">
        <v>84</v>
      </c>
      <c r="AH22" s="24">
        <v>2020</v>
      </c>
      <c r="AI22" s="24">
        <v>2020</v>
      </c>
    </row>
    <row r="23" spans="1:35" ht="18.75" x14ac:dyDescent="0.3">
      <c r="A23" s="18">
        <v>3</v>
      </c>
      <c r="B23" s="21" t="s">
        <v>181</v>
      </c>
      <c r="C23" s="45" t="s">
        <v>179</v>
      </c>
      <c r="D23" s="23">
        <v>0.99670000000000003</v>
      </c>
      <c r="E23" s="10">
        <v>33486.47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0</v>
      </c>
      <c r="M23" s="10">
        <v>0</v>
      </c>
      <c r="N23" s="10">
        <v>594</v>
      </c>
      <c r="O23" s="10">
        <v>32991.599999999999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494.87</v>
      </c>
      <c r="AE23" s="10">
        <v>0</v>
      </c>
      <c r="AF23" s="10">
        <v>0</v>
      </c>
      <c r="AG23" s="24" t="s">
        <v>84</v>
      </c>
      <c r="AH23" s="24">
        <v>2021</v>
      </c>
      <c r="AI23" s="24">
        <v>2021</v>
      </c>
    </row>
    <row r="24" spans="1:35" ht="18.75" x14ac:dyDescent="0.3">
      <c r="A24" s="20" t="s">
        <v>78</v>
      </c>
      <c r="B24" s="21"/>
      <c r="C24" s="22" t="s">
        <v>146</v>
      </c>
      <c r="D24" s="23">
        <f>D25</f>
        <v>0.72670000000000001</v>
      </c>
      <c r="E24" s="10">
        <f>E25</f>
        <v>40586.949999999997</v>
      </c>
      <c r="F24" s="10">
        <f t="shared" ref="F24:AF24" si="3">F25</f>
        <v>0</v>
      </c>
      <c r="G24" s="10">
        <f t="shared" si="3"/>
        <v>0</v>
      </c>
      <c r="H24" s="10">
        <f t="shared" si="3"/>
        <v>0</v>
      </c>
      <c r="I24" s="10">
        <f t="shared" si="3"/>
        <v>0</v>
      </c>
      <c r="J24" s="10">
        <f t="shared" si="3"/>
        <v>0</v>
      </c>
      <c r="K24" s="10">
        <f t="shared" si="3"/>
        <v>0</v>
      </c>
      <c r="L24" s="11">
        <f t="shared" si="3"/>
        <v>0</v>
      </c>
      <c r="M24" s="10">
        <f t="shared" si="3"/>
        <v>0</v>
      </c>
      <c r="N24" s="10">
        <f t="shared" si="3"/>
        <v>651</v>
      </c>
      <c r="O24" s="10">
        <f t="shared" si="3"/>
        <v>39987.14</v>
      </c>
      <c r="P24" s="10">
        <f t="shared" si="3"/>
        <v>0</v>
      </c>
      <c r="Q24" s="10">
        <f t="shared" si="3"/>
        <v>0</v>
      </c>
      <c r="R24" s="10">
        <f t="shared" si="3"/>
        <v>0</v>
      </c>
      <c r="S24" s="10">
        <f t="shared" si="3"/>
        <v>0</v>
      </c>
      <c r="T24" s="10">
        <f t="shared" si="3"/>
        <v>0</v>
      </c>
      <c r="U24" s="10">
        <f t="shared" si="3"/>
        <v>0</v>
      </c>
      <c r="V24" s="10">
        <f t="shared" si="3"/>
        <v>0</v>
      </c>
      <c r="W24" s="10">
        <f t="shared" si="3"/>
        <v>0</v>
      </c>
      <c r="X24" s="10">
        <f t="shared" si="3"/>
        <v>0</v>
      </c>
      <c r="Y24" s="10">
        <f t="shared" si="3"/>
        <v>0</v>
      </c>
      <c r="Z24" s="10">
        <f t="shared" si="3"/>
        <v>0</v>
      </c>
      <c r="AA24" s="10">
        <f t="shared" si="3"/>
        <v>0</v>
      </c>
      <c r="AB24" s="10">
        <f t="shared" si="3"/>
        <v>0</v>
      </c>
      <c r="AC24" s="10">
        <f t="shared" si="3"/>
        <v>0</v>
      </c>
      <c r="AD24" s="10">
        <f t="shared" si="3"/>
        <v>599.80999999999995</v>
      </c>
      <c r="AE24" s="10">
        <f t="shared" si="3"/>
        <v>0</v>
      </c>
      <c r="AF24" s="10">
        <f t="shared" si="3"/>
        <v>0</v>
      </c>
      <c r="AG24" s="24" t="s">
        <v>146</v>
      </c>
      <c r="AH24" s="24" t="s">
        <v>146</v>
      </c>
      <c r="AI24" s="24" t="s">
        <v>146</v>
      </c>
    </row>
    <row r="25" spans="1:35" ht="18.75" x14ac:dyDescent="0.3">
      <c r="A25" s="18">
        <v>1</v>
      </c>
      <c r="B25" s="21" t="s">
        <v>172</v>
      </c>
      <c r="C25" s="12" t="s">
        <v>179</v>
      </c>
      <c r="D25" s="23">
        <v>0.72670000000000001</v>
      </c>
      <c r="E25" s="10">
        <v>40586.949999999997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v>0</v>
      </c>
      <c r="M25" s="10">
        <v>0</v>
      </c>
      <c r="N25" s="10">
        <v>651</v>
      </c>
      <c r="O25" s="10">
        <v>39987.14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599.80999999999995</v>
      </c>
      <c r="AE25" s="10">
        <v>0</v>
      </c>
      <c r="AF25" s="10">
        <v>0</v>
      </c>
      <c r="AG25" s="24" t="s">
        <v>84</v>
      </c>
      <c r="AH25" s="24">
        <v>2021</v>
      </c>
      <c r="AI25" s="24">
        <v>2021</v>
      </c>
    </row>
  </sheetData>
  <mergeCells count="32">
    <mergeCell ref="AI6:AI9"/>
    <mergeCell ref="V7:V8"/>
    <mergeCell ref="W7:W8"/>
    <mergeCell ref="X7:X8"/>
    <mergeCell ref="Y7:Y8"/>
    <mergeCell ref="Z7:Z8"/>
    <mergeCell ref="AB7:AB8"/>
    <mergeCell ref="AC7:AC8"/>
    <mergeCell ref="AD7:AD8"/>
    <mergeCell ref="AE7:AE8"/>
    <mergeCell ref="AF7:AF8"/>
    <mergeCell ref="R7:S8"/>
    <mergeCell ref="AA7:AA8"/>
    <mergeCell ref="V6:AF6"/>
    <mergeCell ref="AG6:AG9"/>
    <mergeCell ref="AH6:AH9"/>
    <mergeCell ref="AG1:AI1"/>
    <mergeCell ref="AG2:AI2"/>
    <mergeCell ref="AG3:AI3"/>
    <mergeCell ref="AG4:AI4"/>
    <mergeCell ref="A11:AI11"/>
    <mergeCell ref="T7:U8"/>
    <mergeCell ref="A6:A9"/>
    <mergeCell ref="B6:B9"/>
    <mergeCell ref="C6:C9"/>
    <mergeCell ref="D6:D8"/>
    <mergeCell ref="E6:E8"/>
    <mergeCell ref="F6:U6"/>
    <mergeCell ref="F7:K7"/>
    <mergeCell ref="L7:M8"/>
    <mergeCell ref="N7:O8"/>
    <mergeCell ref="P7:Q8"/>
  </mergeCells>
  <pageMargins left="0.7" right="0.7" top="0.75" bottom="0.75" header="0.3" footer="0.3"/>
  <pageSetup paperSize="9" scale="1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70" zoomScaleNormal="70" workbookViewId="0">
      <selection activeCell="O5" sqref="O5"/>
    </sheetView>
  </sheetViews>
  <sheetFormatPr defaultRowHeight="15" x14ac:dyDescent="0.25"/>
  <cols>
    <col min="1" max="1" width="15.85546875" customWidth="1"/>
    <col min="2" max="2" width="60.85546875" customWidth="1"/>
    <col min="3" max="3" width="21.42578125" customWidth="1"/>
    <col min="4" max="4" width="14.85546875" customWidth="1"/>
    <col min="5" max="5" width="45.7109375" customWidth="1"/>
    <col min="6" max="6" width="12.85546875" customWidth="1"/>
    <col min="7" max="7" width="13.85546875" customWidth="1"/>
    <col min="8" max="12" width="20" customWidth="1"/>
    <col min="13" max="13" width="44" customWidth="1"/>
    <col min="14" max="16" width="20" customWidth="1"/>
  </cols>
  <sheetData>
    <row r="1" spans="1:16" ht="20.25" x14ac:dyDescent="0.3">
      <c r="O1" s="52" t="s">
        <v>198</v>
      </c>
      <c r="P1" s="52"/>
    </row>
    <row r="2" spans="1:16" ht="20.25" x14ac:dyDescent="0.3">
      <c r="O2" s="52" t="s">
        <v>193</v>
      </c>
      <c r="P2" s="52"/>
    </row>
    <row r="3" spans="1:16" ht="20.25" x14ac:dyDescent="0.3">
      <c r="O3" s="52" t="s">
        <v>194</v>
      </c>
      <c r="P3" s="52"/>
    </row>
    <row r="4" spans="1:16" ht="20.25" x14ac:dyDescent="0.3">
      <c r="O4" s="52" t="s">
        <v>199</v>
      </c>
      <c r="P4" s="52"/>
    </row>
    <row r="6" spans="1:16" ht="18.75" x14ac:dyDescent="0.25">
      <c r="A6" s="110" t="s">
        <v>0</v>
      </c>
      <c r="B6" s="110" t="s">
        <v>77</v>
      </c>
      <c r="C6" s="110" t="s">
        <v>36</v>
      </c>
      <c r="D6" s="111"/>
      <c r="E6" s="113" t="s">
        <v>37</v>
      </c>
      <c r="F6" s="104" t="s">
        <v>38</v>
      </c>
      <c r="G6" s="104" t="s">
        <v>39</v>
      </c>
      <c r="H6" s="113" t="s">
        <v>40</v>
      </c>
      <c r="I6" s="110" t="s">
        <v>41</v>
      </c>
      <c r="J6" s="111"/>
      <c r="K6" s="118" t="s">
        <v>42</v>
      </c>
      <c r="L6" s="118" t="s">
        <v>44</v>
      </c>
      <c r="M6" s="118" t="s">
        <v>45</v>
      </c>
      <c r="N6" s="101" t="s">
        <v>2</v>
      </c>
      <c r="O6" s="114" t="s">
        <v>47</v>
      </c>
      <c r="P6" s="114" t="s">
        <v>48</v>
      </c>
    </row>
    <row r="7" spans="1:16" x14ac:dyDescent="0.25">
      <c r="A7" s="111"/>
      <c r="B7" s="111"/>
      <c r="C7" s="113" t="s">
        <v>49</v>
      </c>
      <c r="D7" s="104" t="s">
        <v>50</v>
      </c>
      <c r="E7" s="111"/>
      <c r="F7" s="105"/>
      <c r="G7" s="105"/>
      <c r="H7" s="111"/>
      <c r="I7" s="113" t="s">
        <v>51</v>
      </c>
      <c r="J7" s="104" t="s">
        <v>52</v>
      </c>
      <c r="K7" s="119"/>
      <c r="L7" s="121"/>
      <c r="M7" s="121"/>
      <c r="N7" s="102"/>
      <c r="O7" s="115"/>
      <c r="P7" s="115"/>
    </row>
    <row r="8" spans="1:16" ht="132.75" customHeight="1" x14ac:dyDescent="0.25">
      <c r="A8" s="111"/>
      <c r="B8" s="111"/>
      <c r="C8" s="111"/>
      <c r="D8" s="102"/>
      <c r="E8" s="111"/>
      <c r="F8" s="105"/>
      <c r="G8" s="105"/>
      <c r="H8" s="111"/>
      <c r="I8" s="111"/>
      <c r="J8" s="117"/>
      <c r="K8" s="120"/>
      <c r="L8" s="121"/>
      <c r="M8" s="121"/>
      <c r="N8" s="103"/>
      <c r="O8" s="115"/>
      <c r="P8" s="115"/>
    </row>
    <row r="9" spans="1:16" ht="18.75" x14ac:dyDescent="0.25">
      <c r="A9" s="112"/>
      <c r="B9" s="112"/>
      <c r="C9" s="112"/>
      <c r="D9" s="116"/>
      <c r="E9" s="111"/>
      <c r="F9" s="106"/>
      <c r="G9" s="106"/>
      <c r="H9" s="8" t="s">
        <v>32</v>
      </c>
      <c r="I9" s="8" t="s">
        <v>32</v>
      </c>
      <c r="J9" s="8" t="s">
        <v>32</v>
      </c>
      <c r="K9" s="8" t="s">
        <v>56</v>
      </c>
      <c r="L9" s="122"/>
      <c r="M9" s="122"/>
      <c r="N9" s="8" t="s">
        <v>30</v>
      </c>
      <c r="O9" s="8" t="s">
        <v>57</v>
      </c>
      <c r="P9" s="8" t="s">
        <v>57</v>
      </c>
    </row>
    <row r="10" spans="1:16" ht="18.75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9">
        <v>5.5697674418604599</v>
      </c>
      <c r="G10" s="9">
        <v>7</v>
      </c>
      <c r="H10" s="9">
        <v>8</v>
      </c>
      <c r="I10" s="9">
        <v>9</v>
      </c>
      <c r="J10" s="9">
        <v>10</v>
      </c>
      <c r="K10" s="8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8.75" x14ac:dyDescent="0.25">
      <c r="A11" s="107" t="s">
        <v>173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</row>
    <row r="12" spans="1:16" ht="18.75" x14ac:dyDescent="0.3">
      <c r="A12" s="20" t="s">
        <v>104</v>
      </c>
      <c r="B12" s="21"/>
      <c r="C12" s="24" t="s">
        <v>79</v>
      </c>
      <c r="D12" s="24" t="s">
        <v>79</v>
      </c>
      <c r="E12" s="1" t="s">
        <v>79</v>
      </c>
      <c r="F12" s="24" t="s">
        <v>79</v>
      </c>
      <c r="G12" s="24" t="s">
        <v>79</v>
      </c>
      <c r="H12" s="10">
        <f>H13+H14+H15+H16</f>
        <v>6289.82</v>
      </c>
      <c r="I12" s="10">
        <f>I13+I14+I15+I16</f>
        <v>5576.1399999999994</v>
      </c>
      <c r="J12" s="10">
        <f>J13+J14+J15+J16</f>
        <v>5336.24</v>
      </c>
      <c r="K12" s="25">
        <f>K13+K14+K15+K16</f>
        <v>266</v>
      </c>
      <c r="L12" s="24" t="s">
        <v>146</v>
      </c>
      <c r="M12" s="24" t="s">
        <v>146</v>
      </c>
      <c r="N12" s="10">
        <f>SUM(N13:N16)</f>
        <v>969598.97000000009</v>
      </c>
      <c r="O12" s="10">
        <f t="shared" ref="O12:O24" si="0">N12/H12</f>
        <v>154.15369120260996</v>
      </c>
      <c r="P12" s="10">
        <f>MAX(P13:P16)</f>
        <v>5675.8808280160265</v>
      </c>
    </row>
    <row r="13" spans="1:16" ht="18.75" x14ac:dyDescent="0.3">
      <c r="A13" s="18">
        <v>1</v>
      </c>
      <c r="B13" s="21" t="s">
        <v>164</v>
      </c>
      <c r="C13" s="24">
        <v>1976</v>
      </c>
      <c r="D13" s="24"/>
      <c r="E13" s="1" t="s">
        <v>147</v>
      </c>
      <c r="F13" s="24">
        <v>5</v>
      </c>
      <c r="G13" s="24">
        <v>4</v>
      </c>
      <c r="H13" s="10">
        <v>3560.34</v>
      </c>
      <c r="I13" s="10">
        <v>3122.34</v>
      </c>
      <c r="J13" s="10">
        <v>3091.94</v>
      </c>
      <c r="K13" s="25">
        <v>145</v>
      </c>
      <c r="L13" s="24" t="s">
        <v>150</v>
      </c>
      <c r="M13" s="26" t="s">
        <v>174</v>
      </c>
      <c r="N13" s="10">
        <v>672709.20000000007</v>
      </c>
      <c r="O13" s="10">
        <v>188.94521309762553</v>
      </c>
      <c r="P13" s="10">
        <v>1684.4632872141424</v>
      </c>
    </row>
    <row r="14" spans="1:16" ht="18.75" x14ac:dyDescent="0.3">
      <c r="A14" s="18">
        <v>2</v>
      </c>
      <c r="B14" s="21" t="s">
        <v>165</v>
      </c>
      <c r="C14" s="24">
        <v>1958</v>
      </c>
      <c r="D14" s="24"/>
      <c r="E14" s="1" t="s">
        <v>147</v>
      </c>
      <c r="F14" s="24">
        <v>2</v>
      </c>
      <c r="G14" s="24">
        <v>2</v>
      </c>
      <c r="H14" s="10">
        <v>673.9</v>
      </c>
      <c r="I14" s="10">
        <v>615.9</v>
      </c>
      <c r="J14" s="10">
        <v>562.29999999999995</v>
      </c>
      <c r="K14" s="25">
        <v>32</v>
      </c>
      <c r="L14" s="24" t="s">
        <v>149</v>
      </c>
      <c r="M14" s="26" t="s">
        <v>84</v>
      </c>
      <c r="N14" s="10">
        <v>5758.94</v>
      </c>
      <c r="O14" s="10">
        <v>8.5456892714052533</v>
      </c>
      <c r="P14" s="10">
        <v>5675.8808280160265</v>
      </c>
    </row>
    <row r="15" spans="1:16" ht="18.75" x14ac:dyDescent="0.3">
      <c r="A15" s="18">
        <v>3</v>
      </c>
      <c r="B15" s="21" t="s">
        <v>166</v>
      </c>
      <c r="C15" s="24">
        <v>1975</v>
      </c>
      <c r="D15" s="24"/>
      <c r="E15" s="1" t="s">
        <v>147</v>
      </c>
      <c r="F15" s="24">
        <v>2</v>
      </c>
      <c r="G15" s="24">
        <v>2</v>
      </c>
      <c r="H15" s="10">
        <v>768.5</v>
      </c>
      <c r="I15" s="10">
        <v>710</v>
      </c>
      <c r="J15" s="10">
        <v>655.20000000000005</v>
      </c>
      <c r="K15" s="25">
        <v>38</v>
      </c>
      <c r="L15" s="24" t="s">
        <v>149</v>
      </c>
      <c r="M15" s="26" t="s">
        <v>84</v>
      </c>
      <c r="N15" s="10">
        <v>233459.54</v>
      </c>
      <c r="O15" s="10">
        <v>303.78599869876382</v>
      </c>
      <c r="P15" s="10">
        <v>1525.5721014964215</v>
      </c>
    </row>
    <row r="16" spans="1:16" ht="18.75" x14ac:dyDescent="0.3">
      <c r="A16" s="18">
        <v>4</v>
      </c>
      <c r="B16" s="21" t="s">
        <v>167</v>
      </c>
      <c r="C16" s="24">
        <v>1984</v>
      </c>
      <c r="D16" s="24"/>
      <c r="E16" s="1" t="s">
        <v>159</v>
      </c>
      <c r="F16" s="24">
        <v>4</v>
      </c>
      <c r="G16" s="24">
        <v>2</v>
      </c>
      <c r="H16" s="10">
        <v>1287.08</v>
      </c>
      <c r="I16" s="10">
        <v>1127.9000000000001</v>
      </c>
      <c r="J16" s="10">
        <v>1026.8</v>
      </c>
      <c r="K16" s="25">
        <v>51</v>
      </c>
      <c r="L16" s="24" t="s">
        <v>149</v>
      </c>
      <c r="M16" s="26" t="s">
        <v>84</v>
      </c>
      <c r="N16" s="10">
        <v>57671.29</v>
      </c>
      <c r="O16" s="10">
        <v>44.807851881778916</v>
      </c>
      <c r="P16" s="10">
        <v>2470.8460390962491</v>
      </c>
    </row>
    <row r="17" spans="1:16" ht="18.75" x14ac:dyDescent="0.3">
      <c r="A17" s="20" t="s">
        <v>87</v>
      </c>
      <c r="B17" s="21"/>
      <c r="C17" s="24" t="s">
        <v>79</v>
      </c>
      <c r="D17" s="24" t="s">
        <v>79</v>
      </c>
      <c r="E17" s="1" t="s">
        <v>79</v>
      </c>
      <c r="F17" s="24" t="s">
        <v>79</v>
      </c>
      <c r="G17" s="24" t="s">
        <v>79</v>
      </c>
      <c r="H17" s="10">
        <f>H18+H19</f>
        <v>15972.619999999999</v>
      </c>
      <c r="I17" s="10">
        <f>I18+I19</f>
        <v>13085.72</v>
      </c>
      <c r="J17" s="10">
        <f>J18+J19</f>
        <v>12402.84</v>
      </c>
      <c r="K17" s="25">
        <f>K18+K19</f>
        <v>615</v>
      </c>
      <c r="L17" s="24" t="s">
        <v>146</v>
      </c>
      <c r="M17" s="24" t="s">
        <v>146</v>
      </c>
      <c r="N17" s="10">
        <f>N18+N19</f>
        <v>1988549.43</v>
      </c>
      <c r="O17" s="10">
        <f t="shared" si="0"/>
        <v>124.49738552598134</v>
      </c>
      <c r="P17" s="10">
        <f>MAX(P18:P19)</f>
        <v>2085.772735613436</v>
      </c>
    </row>
    <row r="18" spans="1:16" ht="37.5" x14ac:dyDescent="0.3">
      <c r="A18" s="18">
        <v>1</v>
      </c>
      <c r="B18" s="21" t="s">
        <v>168</v>
      </c>
      <c r="C18" s="24">
        <v>1989</v>
      </c>
      <c r="D18" s="24"/>
      <c r="E18" s="1" t="s">
        <v>147</v>
      </c>
      <c r="F18" s="24">
        <v>5</v>
      </c>
      <c r="G18" s="24">
        <v>12</v>
      </c>
      <c r="H18" s="10">
        <v>10086.92</v>
      </c>
      <c r="I18" s="10">
        <v>8329.2199999999993</v>
      </c>
      <c r="J18" s="10">
        <v>7734.54</v>
      </c>
      <c r="K18" s="25">
        <v>405</v>
      </c>
      <c r="L18" s="24" t="s">
        <v>150</v>
      </c>
      <c r="M18" s="26" t="s">
        <v>175</v>
      </c>
      <c r="N18" s="10">
        <v>83534.5</v>
      </c>
      <c r="O18" s="10">
        <v>8.2814674846236507</v>
      </c>
      <c r="P18" s="10">
        <v>1725.7706349410917</v>
      </c>
    </row>
    <row r="19" spans="1:16" ht="18.75" x14ac:dyDescent="0.3">
      <c r="A19" s="18">
        <v>2</v>
      </c>
      <c r="B19" s="21" t="s">
        <v>169</v>
      </c>
      <c r="C19" s="24">
        <v>1977</v>
      </c>
      <c r="D19" s="24"/>
      <c r="E19" s="1" t="s">
        <v>147</v>
      </c>
      <c r="F19" s="24">
        <v>5</v>
      </c>
      <c r="G19" s="24">
        <v>8</v>
      </c>
      <c r="H19" s="10">
        <v>5885.7</v>
      </c>
      <c r="I19" s="10">
        <v>4756.5</v>
      </c>
      <c r="J19" s="10">
        <v>4668.3</v>
      </c>
      <c r="K19" s="25">
        <v>210</v>
      </c>
      <c r="L19" s="24" t="s">
        <v>150</v>
      </c>
      <c r="M19" s="26" t="s">
        <v>163</v>
      </c>
      <c r="N19" s="10">
        <v>1905014.93</v>
      </c>
      <c r="O19" s="10">
        <v>323.66837079701651</v>
      </c>
      <c r="P19" s="10">
        <v>2085.772735613436</v>
      </c>
    </row>
    <row r="20" spans="1:16" ht="18.75" x14ac:dyDescent="0.3">
      <c r="A20" s="20" t="s">
        <v>116</v>
      </c>
      <c r="B20" s="21"/>
      <c r="C20" s="24" t="s">
        <v>79</v>
      </c>
      <c r="D20" s="24" t="s">
        <v>79</v>
      </c>
      <c r="E20" s="1" t="s">
        <v>79</v>
      </c>
      <c r="F20" s="24" t="s">
        <v>79</v>
      </c>
      <c r="G20" s="24" t="s">
        <v>79</v>
      </c>
      <c r="H20" s="10">
        <f>SUM(H21:H23)</f>
        <v>3408</v>
      </c>
      <c r="I20" s="10">
        <f t="shared" ref="I20:K20" si="1">SUM(I21:I23)</f>
        <v>3083.5</v>
      </c>
      <c r="J20" s="10">
        <f t="shared" si="1"/>
        <v>2494.5</v>
      </c>
      <c r="K20" s="25">
        <f t="shared" si="1"/>
        <v>189</v>
      </c>
      <c r="L20" s="24" t="s">
        <v>146</v>
      </c>
      <c r="M20" s="24" t="s">
        <v>146</v>
      </c>
      <c r="N20" s="10">
        <f>SUM(N21:N23)</f>
        <v>654592.74</v>
      </c>
      <c r="O20" s="10">
        <f t="shared" si="0"/>
        <v>192.07533450704224</v>
      </c>
      <c r="P20" s="10">
        <f>MAX(P21:P23)</f>
        <v>5683.4937090909089</v>
      </c>
    </row>
    <row r="21" spans="1:16" ht="18.75" x14ac:dyDescent="0.3">
      <c r="A21" s="18">
        <v>1</v>
      </c>
      <c r="B21" s="21" t="s">
        <v>170</v>
      </c>
      <c r="C21" s="24">
        <v>1961</v>
      </c>
      <c r="D21" s="24"/>
      <c r="E21" s="1" t="s">
        <v>147</v>
      </c>
      <c r="F21" s="24">
        <v>2</v>
      </c>
      <c r="G21" s="24">
        <v>3</v>
      </c>
      <c r="H21" s="10">
        <v>825</v>
      </c>
      <c r="I21" s="10">
        <v>769.5</v>
      </c>
      <c r="J21" s="10">
        <v>628.1</v>
      </c>
      <c r="K21" s="25">
        <v>57</v>
      </c>
      <c r="L21" s="24" t="s">
        <v>150</v>
      </c>
      <c r="M21" s="26" t="s">
        <v>176</v>
      </c>
      <c r="N21" s="10">
        <v>590350.84</v>
      </c>
      <c r="O21" s="10">
        <v>715.57677575757577</v>
      </c>
      <c r="P21" s="10">
        <v>5683.4937090909089</v>
      </c>
    </row>
    <row r="22" spans="1:16" ht="18.75" x14ac:dyDescent="0.3">
      <c r="A22" s="18">
        <v>2</v>
      </c>
      <c r="B22" s="21" t="s">
        <v>171</v>
      </c>
      <c r="C22" s="24">
        <v>1985</v>
      </c>
      <c r="D22" s="24"/>
      <c r="E22" s="33" t="s">
        <v>147</v>
      </c>
      <c r="F22" s="24">
        <v>4</v>
      </c>
      <c r="G22" s="24">
        <v>2</v>
      </c>
      <c r="H22" s="10">
        <v>1789.9</v>
      </c>
      <c r="I22" s="10">
        <v>1591.4</v>
      </c>
      <c r="J22" s="10">
        <v>1185</v>
      </c>
      <c r="K22" s="25">
        <v>91</v>
      </c>
      <c r="L22" s="24" t="s">
        <v>150</v>
      </c>
      <c r="M22" s="26" t="s">
        <v>176</v>
      </c>
      <c r="N22" s="10">
        <v>30755.429999999997</v>
      </c>
      <c r="O22" s="10">
        <v>17.182764400245819</v>
      </c>
      <c r="P22" s="10">
        <v>2461.5462997932841</v>
      </c>
    </row>
    <row r="23" spans="1:16" ht="18.75" x14ac:dyDescent="0.3">
      <c r="A23" s="18">
        <v>3</v>
      </c>
      <c r="B23" s="21" t="s">
        <v>181</v>
      </c>
      <c r="C23" s="24" t="s">
        <v>182</v>
      </c>
      <c r="D23" s="24"/>
      <c r="E23" s="1" t="s">
        <v>147</v>
      </c>
      <c r="F23" s="24">
        <v>2</v>
      </c>
      <c r="G23" s="24">
        <v>2</v>
      </c>
      <c r="H23" s="10">
        <v>793.1</v>
      </c>
      <c r="I23" s="10">
        <v>722.6</v>
      </c>
      <c r="J23" s="10">
        <v>681.4</v>
      </c>
      <c r="K23" s="25">
        <v>41</v>
      </c>
      <c r="L23" s="24" t="s">
        <v>150</v>
      </c>
      <c r="M23" s="26" t="s">
        <v>183</v>
      </c>
      <c r="N23" s="10">
        <v>33486.47</v>
      </c>
      <c r="O23" s="10">
        <v>42.222254444584543</v>
      </c>
      <c r="P23" s="10">
        <v>4688.6305131761437</v>
      </c>
    </row>
    <row r="24" spans="1:16" ht="18.75" x14ac:dyDescent="0.3">
      <c r="A24" s="20" t="s">
        <v>78</v>
      </c>
      <c r="B24" s="21"/>
      <c r="C24" s="24" t="s">
        <v>79</v>
      </c>
      <c r="D24" s="24" t="s">
        <v>79</v>
      </c>
      <c r="E24" s="1" t="s">
        <v>79</v>
      </c>
      <c r="F24" s="24" t="s">
        <v>79</v>
      </c>
      <c r="G24" s="24" t="s">
        <v>79</v>
      </c>
      <c r="H24" s="10">
        <f>H25</f>
        <v>719.4</v>
      </c>
      <c r="I24" s="10">
        <f>I25</f>
        <v>531.6</v>
      </c>
      <c r="J24" s="10">
        <f>J25</f>
        <v>471.6</v>
      </c>
      <c r="K24" s="25">
        <f>K25</f>
        <v>30</v>
      </c>
      <c r="L24" s="24" t="s">
        <v>146</v>
      </c>
      <c r="M24" s="24" t="s">
        <v>146</v>
      </c>
      <c r="N24" s="10">
        <f>N25</f>
        <v>40586.949999999997</v>
      </c>
      <c r="O24" s="10">
        <f t="shared" si="0"/>
        <v>56.41777870447595</v>
      </c>
      <c r="P24" s="10">
        <f>P25</f>
        <v>5664.975938281902</v>
      </c>
    </row>
    <row r="25" spans="1:16" ht="18.75" x14ac:dyDescent="0.3">
      <c r="A25" s="18">
        <v>1</v>
      </c>
      <c r="B25" s="21" t="s">
        <v>172</v>
      </c>
      <c r="C25" s="24">
        <v>1975</v>
      </c>
      <c r="D25" s="24"/>
      <c r="E25" s="1" t="s">
        <v>147</v>
      </c>
      <c r="F25" s="24">
        <v>2</v>
      </c>
      <c r="G25" s="24">
        <v>2</v>
      </c>
      <c r="H25" s="10">
        <v>719.4</v>
      </c>
      <c r="I25" s="10">
        <v>531.6</v>
      </c>
      <c r="J25" s="10">
        <v>471.6</v>
      </c>
      <c r="K25" s="25">
        <v>30</v>
      </c>
      <c r="L25" s="24" t="s">
        <v>149</v>
      </c>
      <c r="M25" s="26" t="s">
        <v>84</v>
      </c>
      <c r="N25" s="10">
        <v>40586.949999999997</v>
      </c>
      <c r="O25" s="10">
        <v>56.41777870447595</v>
      </c>
      <c r="P25" s="10">
        <v>5664.975938281902</v>
      </c>
    </row>
  </sheetData>
  <mergeCells count="23">
    <mergeCell ref="L6:L9"/>
    <mergeCell ref="M6:M9"/>
    <mergeCell ref="G6:G9"/>
    <mergeCell ref="A11:P11"/>
    <mergeCell ref="A6:A9"/>
    <mergeCell ref="B6:B9"/>
    <mergeCell ref="C6:D6"/>
    <mergeCell ref="E6:E9"/>
    <mergeCell ref="F6:F9"/>
    <mergeCell ref="O6:O8"/>
    <mergeCell ref="P6:P8"/>
    <mergeCell ref="C7:C9"/>
    <mergeCell ref="D7:D9"/>
    <mergeCell ref="I7:I8"/>
    <mergeCell ref="J7:J8"/>
    <mergeCell ref="H6:H8"/>
    <mergeCell ref="I6:J6"/>
    <mergeCell ref="K6:K8"/>
    <mergeCell ref="O1:P1"/>
    <mergeCell ref="O2:P2"/>
    <mergeCell ref="O3:P3"/>
    <mergeCell ref="O4:P4"/>
    <mergeCell ref="N6:N8"/>
  </mergeCells>
  <pageMargins left="0.7" right="0.7" top="0.75" bottom="0.75" header="0.3" footer="0.3"/>
  <pageSetup paperSize="9" scale="3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Рес. обеспечение</vt:lpstr>
      <vt:lpstr>Реестр_бонусы</vt:lpstr>
      <vt:lpstr>Перечень_бонусы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 Бутылина</dc:creator>
  <cp:lastModifiedBy>Владимир Баранов</cp:lastModifiedBy>
  <cp:lastPrinted>2020-10-15T11:14:56Z</cp:lastPrinted>
  <dcterms:created xsi:type="dcterms:W3CDTF">2020-07-31T07:59:09Z</dcterms:created>
  <dcterms:modified xsi:type="dcterms:W3CDTF">2021-01-20T08:13:03Z</dcterms:modified>
</cp:coreProperties>
</file>