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</sheets>
  <definedNames>
    <definedName name="_xlnm.Print_Area" localSheetId="0">Лист1!$A$1:$P$158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" l="1"/>
  <c r="C16" i="1"/>
  <c r="C15" i="1"/>
  <c r="C13" i="1"/>
  <c r="J16" i="1"/>
  <c r="H13" i="1"/>
  <c r="L146" i="1"/>
  <c r="L137" i="1"/>
  <c r="L147" i="1" s="1"/>
  <c r="O146" i="1"/>
  <c r="O147" i="1"/>
  <c r="L144" i="1" l="1"/>
  <c r="L73" i="1"/>
  <c r="P75" i="1"/>
  <c r="P76" i="1"/>
  <c r="L45" i="1"/>
  <c r="P136" i="1" l="1"/>
  <c r="P61" i="1" l="1"/>
  <c r="P145" i="1" l="1"/>
  <c r="O78" i="1"/>
  <c r="O144" i="1" s="1"/>
  <c r="N146" i="1" l="1"/>
  <c r="N147" i="1"/>
  <c r="N52" i="1"/>
  <c r="P55" i="1"/>
  <c r="P54" i="1"/>
  <c r="M52" i="1"/>
  <c r="P52" i="1" l="1"/>
  <c r="N144" i="1"/>
  <c r="L134" i="1"/>
  <c r="P73" i="1"/>
  <c r="L59" i="1" l="1"/>
  <c r="M147" i="1"/>
  <c r="M146" i="1"/>
  <c r="K142" i="1"/>
  <c r="K62" i="1"/>
  <c r="P47" i="1"/>
  <c r="P142" i="1" l="1"/>
  <c r="P62" i="1"/>
  <c r="K147" i="1"/>
  <c r="K146" i="1"/>
  <c r="P15" i="1"/>
  <c r="M144" i="1"/>
  <c r="P48" i="1"/>
  <c r="P146" i="1" l="1"/>
  <c r="P16" i="1"/>
  <c r="J147" i="1"/>
  <c r="J144" i="1" s="1"/>
  <c r="J137" i="1"/>
  <c r="P137" i="1" l="1"/>
  <c r="J134" i="1"/>
  <c r="P135" i="1"/>
  <c r="P140" i="1"/>
  <c r="P141" i="1"/>
  <c r="I147" i="1" l="1"/>
  <c r="H144" i="1"/>
  <c r="G144" i="1"/>
  <c r="F144" i="1"/>
  <c r="E144" i="1"/>
  <c r="D144" i="1"/>
  <c r="C144" i="1"/>
  <c r="P147" i="1" l="1"/>
  <c r="P144" i="1" s="1"/>
  <c r="I144" i="1"/>
  <c r="M139" i="1" l="1"/>
  <c r="L139" i="1"/>
  <c r="P139" i="1" s="1"/>
  <c r="N134" i="1"/>
  <c r="M134" i="1"/>
  <c r="K134" i="1"/>
  <c r="J120" i="1"/>
  <c r="J113" i="1"/>
  <c r="J106" i="1"/>
  <c r="J99" i="1"/>
  <c r="M59" i="1"/>
  <c r="P59" i="1" s="1"/>
  <c r="K78" i="1"/>
  <c r="K73" i="1"/>
  <c r="K144" i="1" s="1"/>
  <c r="J45" i="1"/>
  <c r="P45" i="1" s="1"/>
  <c r="J127" i="1"/>
  <c r="I127" i="1" l="1"/>
  <c r="I134" i="1"/>
  <c r="H92" i="1"/>
  <c r="P13" i="1" l="1"/>
  <c r="P134" i="1"/>
</calcChain>
</file>

<file path=xl/sharedStrings.xml><?xml version="1.0" encoding="utf-8"?>
<sst xmlns="http://schemas.openxmlformats.org/spreadsheetml/2006/main" count="157" uniqueCount="47">
  <si>
    <t>Источник финансирования</t>
  </si>
  <si>
    <t>всего</t>
  </si>
  <si>
    <t>1.1.1.Автомобильная дорога от мостового перехода через р. Клязьма до СДК д. Крутово в Петушинском районе Владимирской области</t>
  </si>
  <si>
    <t>1.1.2. Автомобильная дорога «Петушки-Крутово» - Клязьменский в Петушинском районе Владимирской области</t>
  </si>
  <si>
    <t>1.1.3. Автомобильная дорога Покров – ст. Покров – Марково с мостовым переходом в Петушинском районе Владимирской области</t>
  </si>
  <si>
    <t>1.1.4. Автомобильная дорога в д. Новый Спас</t>
  </si>
  <si>
    <t>1.1.9 Автомобильная дорога «а/д «Костерево-Аббакумово» -  Новинки»</t>
  </si>
  <si>
    <t>1.2.1 Автомобильная дорога «Петушки-Крутово» - Клязьменский в Петушинском районе Владимирской области</t>
  </si>
  <si>
    <t>1.2.2 Автомобильная дорога «Желудьево – Воскресенье – Гостец»</t>
  </si>
  <si>
    <t>1.2.3 Автомобильная дорога «а/д «Костерево-Аббакумово» - Напутново»</t>
  </si>
  <si>
    <t>1.2.6 Автомобильная дорога «а/д «Костерево-Аббакумово» -  Новинки»</t>
  </si>
  <si>
    <t>Наименование основных мероприятий</t>
  </si>
  <si>
    <t>1.2.7 Автомобильная дорога "от стадиона г. Петушки до моста через реку Клязьма с мостовым переходом"</t>
  </si>
  <si>
    <t>1.1.10. Автомобильная дорога от стадиона г. Петушки до моста через реку Клязьма с мостовым переходом</t>
  </si>
  <si>
    <t>Ресурсное обеспечение для реализации Программы</t>
  </si>
  <si>
    <t>ИТОГО, в т.ч.</t>
  </si>
  <si>
    <t>Объем финансирования, тыс. руб.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</si>
  <si>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</si>
  <si>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</si>
  <si>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</si>
  <si>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</si>
  <si>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</si>
  <si>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</si>
  <si>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</si>
  <si>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</si>
  <si>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</si>
  <si>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</si>
  <si>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</si>
  <si>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</si>
  <si>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Федеральный бюджет</t>
  </si>
  <si>
    <t>Областной бюджет</t>
  </si>
  <si>
    <t>Местный бюджет</t>
  </si>
  <si>
    <t>Бюджеты поселений</t>
  </si>
  <si>
    <t>Внебюджетные источники</t>
  </si>
  <si>
    <t xml:space="preserve">1.1.6 Автомобильная дорога «а/д «Костерево-Аббакумово» - Напутново» </t>
  </si>
  <si>
    <t xml:space="preserve">1.1.5 Автомобильная дорога «Желудьево – Воскресенье – Гостец» </t>
  </si>
  <si>
    <t>2. Ремонт и содержание автомобильных дорог общего пользования местного значения и искусственных сооружений на них</t>
  </si>
  <si>
    <t>4. Ремонт и содержание автомобильных дорог общего пользования местного значения сельских поселений</t>
  </si>
  <si>
    <t>«Приложение № 3
к муниципальной программе «Дорожное хозяйство 
Петушинского района»</t>
  </si>
  <si>
    <t>2026 год</t>
  </si>
  <si>
    <t>Итого 2014 – 2026 годы</t>
  </si>
  <si>
    <t xml:space="preserve">                      3. Приложение № 3 к Программе изложить в следующей редации:</t>
  </si>
  <si>
    <t>1. Проектирование, строительство, реконструкция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</t>
  </si>
  <si>
    <r>
      <t xml:space="preserve">1.1.7 </t>
    </r>
    <r>
      <rPr>
        <sz val="7.5"/>
        <color theme="1"/>
        <rFont val="Times New Roman"/>
        <family val="1"/>
        <charset val="204"/>
      </rPr>
      <t>Автомобильная дорога «а/д М7 «Волга»  -  Аксёново»</t>
    </r>
  </si>
  <si>
    <r>
      <t>1.1.8</t>
    </r>
    <r>
      <rPr>
        <sz val="7.5"/>
        <color theme="1"/>
        <rFont val="Times New Roman"/>
        <family val="1"/>
        <charset val="204"/>
      </rPr>
      <t xml:space="preserve"> Автомобильная дорога «а/д «Телешово – Степаново» - Ирошниково – Русаново»</t>
    </r>
  </si>
  <si>
    <r>
      <t xml:space="preserve">1.2.4 </t>
    </r>
    <r>
      <rPr>
        <sz val="7.5"/>
        <color theme="1"/>
        <rFont val="Times New Roman"/>
        <family val="1"/>
        <charset val="204"/>
      </rPr>
      <t>Автомобильная дорога «а/д М7 «Волга»  -  Аксёново»</t>
    </r>
  </si>
  <si>
    <r>
      <t>1.2.5</t>
    </r>
    <r>
      <rPr>
        <sz val="7.5"/>
        <color theme="1"/>
        <rFont val="Times New Roman"/>
        <family val="1"/>
        <charset val="204"/>
      </rPr>
      <t xml:space="preserve"> Автомобильная дорога «а/д «Телешово – Степаново» - Ирошниково – Русаново»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</si>
</sst>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00"/>
    <numFmt numFmtId="165" formatCode="0.00000"/>
    <numFmt numFmtId="166" formatCode="0.000"/>
    <numFmt numFmtId="167" formatCode="0.0000"/>
    <numFmt numFmtId="170" formatCode="#,##0.0000"/>
    <numFmt numFmtId="171" formatCode="#,##0.000"/>
  </numFmts>
  <fonts count="17" x14ac:knownFonts="1">
    <font>
      <sz val="11"/>
      <color theme="1"/>
      <name val="Calibri"/>
      <family val="2"/>
      <scheme val="minor"/>
    </font>
    <font>
      <b/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.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7.5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8" fillId="0" borderId="0" xfId="0" applyFont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5" fillId="0" borderId="4" xfId="0" applyFont="1" applyBorder="1"/>
    <xf numFmtId="0" fontId="5" fillId="0" borderId="4" xfId="0" applyFont="1" applyFill="1" applyBorder="1"/>
    <xf numFmtId="0" fontId="6" fillId="0" borderId="4" xfId="0" applyFont="1" applyBorder="1"/>
    <xf numFmtId="165" fontId="3" fillId="0" borderId="4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10" fillId="0" borderId="0" xfId="0" applyFont="1"/>
    <xf numFmtId="0" fontId="5" fillId="2" borderId="4" xfId="0" applyFont="1" applyFill="1" applyBorder="1"/>
    <xf numFmtId="170" fontId="2" fillId="0" borderId="2" xfId="0" applyNumberFormat="1" applyFont="1" applyBorder="1" applyAlignment="1">
      <alignment horizontal="center" vertical="center" wrapText="1"/>
    </xf>
    <xf numFmtId="170" fontId="4" fillId="0" borderId="4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 vertical="center" wrapText="1"/>
    </xf>
    <xf numFmtId="164" fontId="1" fillId="0" borderId="21" xfId="0" applyNumberFormat="1" applyFont="1" applyFill="1" applyBorder="1" applyAlignment="1">
      <alignment horizontal="center" vertical="center" wrapText="1"/>
    </xf>
    <xf numFmtId="164" fontId="3" fillId="0" borderId="21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164" fontId="0" fillId="0" borderId="0" xfId="0" applyNumberFormat="1"/>
    <xf numFmtId="170" fontId="0" fillId="0" borderId="0" xfId="0" applyNumberFormat="1"/>
    <xf numFmtId="2" fontId="3" fillId="0" borderId="14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/>
    <xf numFmtId="2" fontId="3" fillId="0" borderId="8" xfId="0" applyNumberFormat="1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/>
    <xf numFmtId="2" fontId="3" fillId="0" borderId="29" xfId="0" applyNumberFormat="1" applyFont="1" applyBorder="1" applyAlignment="1">
      <alignment horizontal="center" vertical="center" wrapText="1"/>
    </xf>
    <xf numFmtId="166" fontId="3" fillId="0" borderId="29" xfId="0" applyNumberFormat="1" applyFont="1" applyBorder="1" applyAlignment="1">
      <alignment horizontal="center" vertical="center" wrapText="1"/>
    </xf>
    <xf numFmtId="166" fontId="3" fillId="0" borderId="30" xfId="0" applyNumberFormat="1" applyFont="1" applyFill="1" applyBorder="1" applyAlignment="1">
      <alignment horizontal="center" vertical="center" wrapText="1"/>
    </xf>
    <xf numFmtId="166" fontId="3" fillId="0" borderId="31" xfId="0" applyNumberFormat="1" applyFont="1" applyFill="1" applyBorder="1" applyAlignment="1">
      <alignment horizontal="center" vertical="center" wrapText="1"/>
    </xf>
    <xf numFmtId="166" fontId="3" fillId="0" borderId="29" xfId="0" applyNumberFormat="1" applyFont="1" applyFill="1" applyBorder="1" applyAlignment="1">
      <alignment horizontal="center" vertical="center" wrapText="1"/>
    </xf>
    <xf numFmtId="2" fontId="3" fillId="0" borderId="29" xfId="0" applyNumberFormat="1" applyFont="1" applyFill="1" applyBorder="1" applyAlignment="1">
      <alignment horizontal="center" vertical="center" wrapText="1"/>
    </xf>
    <xf numFmtId="2" fontId="4" fillId="0" borderId="29" xfId="0" applyNumberFormat="1" applyFont="1" applyBorder="1" applyAlignment="1">
      <alignment horizontal="center"/>
    </xf>
    <xf numFmtId="166" fontId="4" fillId="0" borderId="14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 vertical="center" wrapText="1"/>
    </xf>
    <xf numFmtId="167" fontId="12" fillId="0" borderId="0" xfId="0" applyNumberFormat="1" applyFont="1"/>
    <xf numFmtId="171" fontId="3" fillId="0" borderId="8" xfId="0" applyNumberFormat="1" applyFont="1" applyBorder="1" applyAlignment="1">
      <alignment horizontal="center" vertical="center" wrapText="1"/>
    </xf>
    <xf numFmtId="171" fontId="4" fillId="0" borderId="4" xfId="0" applyNumberFormat="1" applyFont="1" applyBorder="1" applyAlignment="1">
      <alignment horizontal="center"/>
    </xf>
    <xf numFmtId="171" fontId="1" fillId="0" borderId="38" xfId="0" applyNumberFormat="1" applyFont="1" applyBorder="1" applyAlignment="1">
      <alignment horizontal="center" vertical="center" wrapText="1"/>
    </xf>
    <xf numFmtId="171" fontId="2" fillId="0" borderId="6" xfId="0" applyNumberFormat="1" applyFont="1" applyBorder="1" applyAlignment="1">
      <alignment horizontal="center" vertical="center" wrapText="1"/>
    </xf>
    <xf numFmtId="171" fontId="1" fillId="0" borderId="6" xfId="0" applyNumberFormat="1" applyFont="1" applyBorder="1" applyAlignment="1">
      <alignment horizontal="center" vertical="center" wrapText="1"/>
    </xf>
    <xf numFmtId="171" fontId="3" fillId="0" borderId="14" xfId="0" applyNumberFormat="1" applyFont="1" applyFill="1" applyBorder="1" applyAlignment="1">
      <alignment horizontal="center" vertical="center" wrapText="1"/>
    </xf>
    <xf numFmtId="171" fontId="3" fillId="0" borderId="15" xfId="0" applyNumberFormat="1" applyFont="1" applyBorder="1" applyAlignment="1">
      <alignment horizontal="center" vertical="center" wrapText="1"/>
    </xf>
    <xf numFmtId="171" fontId="4" fillId="0" borderId="14" xfId="0" applyNumberFormat="1" applyFont="1" applyBorder="1" applyAlignment="1">
      <alignment horizontal="center"/>
    </xf>
    <xf numFmtId="171" fontId="1" fillId="0" borderId="37" xfId="0" applyNumberFormat="1" applyFont="1" applyBorder="1" applyAlignment="1">
      <alignment horizontal="center" vertical="center" wrapText="1"/>
    </xf>
    <xf numFmtId="166" fontId="3" fillId="0" borderId="8" xfId="0" applyNumberFormat="1" applyFont="1" applyBorder="1" applyAlignment="1">
      <alignment horizontal="center" vertical="center" wrapText="1"/>
    </xf>
    <xf numFmtId="164" fontId="1" fillId="0" borderId="40" xfId="0" applyNumberFormat="1" applyFont="1" applyBorder="1" applyAlignment="1">
      <alignment horizontal="center" vertical="center" wrapText="1"/>
    </xf>
    <xf numFmtId="171" fontId="1" fillId="0" borderId="21" xfId="0" applyNumberFormat="1" applyFont="1" applyBorder="1" applyAlignment="1">
      <alignment horizontal="center" vertical="center" wrapText="1"/>
    </xf>
    <xf numFmtId="170" fontId="1" fillId="0" borderId="42" xfId="0" applyNumberFormat="1" applyFont="1" applyBorder="1" applyAlignment="1">
      <alignment horizontal="center" vertical="center" wrapText="1"/>
    </xf>
    <xf numFmtId="166" fontId="3" fillId="0" borderId="14" xfId="0" applyNumberFormat="1" applyFont="1" applyBorder="1" applyAlignment="1">
      <alignment horizontal="center" vertical="center" wrapText="1"/>
    </xf>
    <xf numFmtId="166" fontId="3" fillId="0" borderId="14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6" fontId="3" fillId="0" borderId="4" xfId="0" applyNumberFormat="1" applyFont="1" applyFill="1" applyBorder="1" applyAlignment="1">
      <alignment horizontal="center" vertical="center" wrapText="1"/>
    </xf>
    <xf numFmtId="171" fontId="3" fillId="0" borderId="4" xfId="0" applyNumberFormat="1" applyFont="1" applyFill="1" applyBorder="1" applyAlignment="1">
      <alignment horizontal="center" vertical="center" wrapText="1"/>
    </xf>
    <xf numFmtId="170" fontId="3" fillId="0" borderId="4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170" fontId="2" fillId="0" borderId="4" xfId="0" applyNumberFormat="1" applyFont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170" fontId="1" fillId="0" borderId="4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71" fontId="3" fillId="0" borderId="4" xfId="0" applyNumberFormat="1" applyFont="1" applyBorder="1" applyAlignment="1">
      <alignment horizontal="center" vertical="center" wrapText="1"/>
    </xf>
    <xf numFmtId="171" fontId="3" fillId="0" borderId="14" xfId="0" applyNumberFormat="1" applyFont="1" applyBorder="1" applyAlignment="1">
      <alignment horizontal="center" vertical="center" wrapText="1"/>
    </xf>
    <xf numFmtId="167" fontId="3" fillId="0" borderId="4" xfId="0" applyNumberFormat="1" applyFont="1" applyBorder="1" applyAlignment="1">
      <alignment horizontal="center" vertical="center" wrapText="1"/>
    </xf>
    <xf numFmtId="171" fontId="1" fillId="0" borderId="4" xfId="0" applyNumberFormat="1" applyFont="1" applyBorder="1" applyAlignment="1">
      <alignment horizontal="center" vertical="center" wrapText="1"/>
    </xf>
    <xf numFmtId="171" fontId="1" fillId="0" borderId="14" xfId="0" applyNumberFormat="1" applyFont="1" applyBorder="1" applyAlignment="1">
      <alignment horizontal="center" vertical="center" wrapText="1"/>
    </xf>
    <xf numFmtId="171" fontId="3" fillId="0" borderId="8" xfId="0" applyNumberFormat="1" applyFont="1" applyFill="1" applyBorder="1" applyAlignment="1">
      <alignment horizontal="center" vertical="center" wrapText="1"/>
    </xf>
    <xf numFmtId="171" fontId="3" fillId="0" borderId="15" xfId="0" applyNumberFormat="1" applyFont="1" applyFill="1" applyBorder="1" applyAlignment="1">
      <alignment horizontal="center" vertical="center" wrapText="1"/>
    </xf>
    <xf numFmtId="170" fontId="3" fillId="0" borderId="4" xfId="0" applyNumberFormat="1" applyFont="1" applyBorder="1" applyAlignment="1">
      <alignment horizontal="center" vertical="center" wrapText="1"/>
    </xf>
    <xf numFmtId="171" fontId="2" fillId="0" borderId="4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1" fillId="0" borderId="41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3" fillId="0" borderId="20" xfId="0" applyNumberFormat="1" applyFont="1" applyFill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2" xfId="0" applyNumberFormat="1" applyFont="1" applyFill="1" applyBorder="1" applyAlignment="1">
      <alignment horizontal="center" vertical="center" wrapText="1"/>
    </xf>
    <xf numFmtId="164" fontId="3" fillId="0" borderId="20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171" fontId="3" fillId="0" borderId="14" xfId="0" applyNumberFormat="1" applyFont="1" applyBorder="1" applyAlignment="1">
      <alignment horizontal="center" vertical="center" wrapText="1"/>
    </xf>
    <xf numFmtId="171" fontId="3" fillId="0" borderId="4" xfId="0" applyNumberFormat="1" applyFont="1" applyBorder="1" applyAlignment="1">
      <alignment horizontal="center" vertical="center" wrapText="1"/>
    </xf>
    <xf numFmtId="167" fontId="3" fillId="0" borderId="4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71" fontId="5" fillId="0" borderId="4" xfId="0" applyNumberFormat="1" applyFont="1" applyBorder="1"/>
    <xf numFmtId="171" fontId="5" fillId="0" borderId="14" xfId="0" applyNumberFormat="1" applyFont="1" applyBorder="1"/>
    <xf numFmtId="166" fontId="5" fillId="0" borderId="4" xfId="0" applyNumberFormat="1" applyFont="1" applyBorder="1"/>
    <xf numFmtId="2" fontId="5" fillId="0" borderId="4" xfId="0" applyNumberFormat="1" applyFont="1" applyBorder="1"/>
    <xf numFmtId="165" fontId="5" fillId="0" borderId="4" xfId="0" applyNumberFormat="1" applyFont="1" applyBorder="1"/>
    <xf numFmtId="166" fontId="3" fillId="0" borderId="14" xfId="0" applyNumberFormat="1" applyFont="1" applyBorder="1" applyAlignment="1">
      <alignment horizontal="center" vertical="center" wrapText="1"/>
    </xf>
    <xf numFmtId="170" fontId="3" fillId="0" borderId="4" xfId="0" applyNumberFormat="1" applyFont="1" applyBorder="1" applyAlignment="1">
      <alignment horizontal="center" vertical="center" wrapText="1"/>
    </xf>
    <xf numFmtId="171" fontId="3" fillId="0" borderId="4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166" fontId="3" fillId="0" borderId="4" xfId="0" applyNumberFormat="1" applyFont="1" applyFill="1" applyBorder="1" applyAlignment="1">
      <alignment horizontal="center" vertical="center" wrapText="1"/>
    </xf>
    <xf numFmtId="170" fontId="3" fillId="0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166" fontId="3" fillId="2" borderId="14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170" fontId="3" fillId="2" borderId="4" xfId="0" applyNumberFormat="1" applyFont="1" applyFill="1" applyBorder="1" applyAlignment="1">
      <alignment horizontal="center" vertical="center" wrapText="1"/>
    </xf>
    <xf numFmtId="166" fontId="3" fillId="0" borderId="9" xfId="0" applyNumberFormat="1" applyFont="1" applyFill="1" applyBorder="1" applyAlignment="1">
      <alignment horizontal="center" vertical="center" wrapText="1"/>
    </xf>
    <xf numFmtId="166" fontId="3" fillId="0" borderId="8" xfId="0" applyNumberFormat="1" applyFont="1" applyFill="1" applyBorder="1" applyAlignment="1">
      <alignment horizontal="center" vertical="center" wrapText="1"/>
    </xf>
    <xf numFmtId="171" fontId="3" fillId="0" borderId="9" xfId="0" applyNumberFormat="1" applyFont="1" applyFill="1" applyBorder="1" applyAlignment="1">
      <alignment horizontal="center" vertical="center" wrapText="1"/>
    </xf>
    <xf numFmtId="171" fontId="3" fillId="0" borderId="8" xfId="0" applyNumberFormat="1" applyFont="1" applyFill="1" applyBorder="1" applyAlignment="1">
      <alignment horizontal="center" vertical="center" wrapText="1"/>
    </xf>
    <xf numFmtId="171" fontId="3" fillId="0" borderId="16" xfId="0" applyNumberFormat="1" applyFont="1" applyFill="1" applyBorder="1" applyAlignment="1">
      <alignment horizontal="center" vertical="center" wrapText="1"/>
    </xf>
    <xf numFmtId="171" fontId="3" fillId="0" borderId="15" xfId="0" applyNumberFormat="1" applyFont="1" applyFill="1" applyBorder="1" applyAlignment="1">
      <alignment horizontal="center" vertical="center" wrapText="1"/>
    </xf>
    <xf numFmtId="166" fontId="3" fillId="0" borderId="14" xfId="0" applyNumberFormat="1" applyFont="1" applyFill="1" applyBorder="1" applyAlignment="1">
      <alignment horizontal="center" vertical="center" wrapText="1"/>
    </xf>
    <xf numFmtId="166" fontId="5" fillId="0" borderId="14" xfId="0" applyNumberFormat="1" applyFont="1" applyBorder="1"/>
    <xf numFmtId="2" fontId="3" fillId="0" borderId="16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166" fontId="3" fillId="0" borderId="10" xfId="0" applyNumberFormat="1" applyFont="1" applyFill="1" applyBorder="1" applyAlignment="1">
      <alignment horizontal="center" vertical="center" wrapText="1"/>
    </xf>
    <xf numFmtId="166" fontId="3" fillId="0" borderId="24" xfId="0" applyNumberFormat="1" applyFont="1" applyFill="1" applyBorder="1" applyAlignment="1">
      <alignment horizontal="center" vertical="center" wrapText="1"/>
    </xf>
    <xf numFmtId="171" fontId="3" fillId="2" borderId="14" xfId="0" applyNumberFormat="1" applyFon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166" fontId="3" fillId="0" borderId="30" xfId="0" applyNumberFormat="1" applyFont="1" applyBorder="1" applyAlignment="1">
      <alignment horizontal="center" vertical="center" wrapText="1"/>
    </xf>
    <xf numFmtId="170" fontId="4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166" fontId="3" fillId="0" borderId="31" xfId="0" applyNumberFormat="1" applyFont="1" applyBorder="1" applyAlignment="1">
      <alignment horizontal="center" vertical="center" wrapText="1"/>
    </xf>
    <xf numFmtId="171" fontId="4" fillId="0" borderId="4" xfId="0" applyNumberFormat="1" applyFont="1" applyBorder="1" applyAlignment="1">
      <alignment horizontal="center" vertical="center" wrapText="1"/>
    </xf>
    <xf numFmtId="171" fontId="3" fillId="0" borderId="30" xfId="0" applyNumberFormat="1" applyFont="1" applyBorder="1" applyAlignment="1">
      <alignment horizontal="center" vertical="center" wrapText="1"/>
    </xf>
    <xf numFmtId="171" fontId="4" fillId="0" borderId="4" xfId="0" applyNumberFormat="1" applyFont="1" applyBorder="1" applyAlignment="1">
      <alignment horizontal="center" vertical="center" wrapText="1"/>
    </xf>
    <xf numFmtId="171" fontId="3" fillId="0" borderId="10" xfId="0" applyNumberFormat="1" applyFont="1" applyBorder="1" applyAlignment="1">
      <alignment horizontal="center" vertical="center" wrapText="1"/>
    </xf>
    <xf numFmtId="170" fontId="2" fillId="0" borderId="6" xfId="0" applyNumberFormat="1" applyFont="1" applyBorder="1" applyAlignment="1">
      <alignment horizontal="center" vertical="center" wrapText="1"/>
    </xf>
    <xf numFmtId="170" fontId="3" fillId="0" borderId="8" xfId="0" applyNumberFormat="1" applyFont="1" applyBorder="1" applyAlignment="1">
      <alignment horizontal="center" vertical="center" wrapText="1"/>
    </xf>
    <xf numFmtId="166" fontId="3" fillId="0" borderId="15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/>
    </xf>
    <xf numFmtId="166" fontId="4" fillId="0" borderId="9" xfId="0" applyNumberFormat="1" applyFont="1" applyBorder="1" applyAlignment="1">
      <alignment horizontal="center"/>
    </xf>
    <xf numFmtId="170" fontId="4" fillId="0" borderId="9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 vertical="center" wrapText="1"/>
    </xf>
    <xf numFmtId="170" fontId="3" fillId="0" borderId="2" xfId="0" applyNumberFormat="1" applyFont="1" applyBorder="1" applyAlignment="1">
      <alignment horizontal="center" vertical="center" wrapText="1"/>
    </xf>
    <xf numFmtId="170" fontId="4" fillId="0" borderId="2" xfId="0" applyNumberFormat="1" applyFont="1" applyBorder="1" applyAlignment="1">
      <alignment horizontal="center" vertical="center" wrapText="1"/>
    </xf>
    <xf numFmtId="170" fontId="3" fillId="0" borderId="6" xfId="0" applyNumberFormat="1" applyFont="1" applyBorder="1" applyAlignment="1">
      <alignment horizontal="center" vertical="center" wrapText="1"/>
    </xf>
    <xf numFmtId="170" fontId="4" fillId="0" borderId="6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71" fontId="4" fillId="0" borderId="2" xfId="0" applyNumberFormat="1" applyFont="1" applyBorder="1" applyAlignment="1">
      <alignment horizontal="center" vertical="center" wrapText="1"/>
    </xf>
    <xf numFmtId="171" fontId="3" fillId="0" borderId="2" xfId="0" applyNumberFormat="1" applyFont="1" applyBorder="1" applyAlignment="1">
      <alignment horizontal="center" vertical="center" wrapText="1"/>
    </xf>
    <xf numFmtId="166" fontId="3" fillId="0" borderId="48" xfId="0" applyNumberFormat="1" applyFont="1" applyBorder="1" applyAlignment="1">
      <alignment horizontal="center" vertical="center" wrapText="1"/>
    </xf>
    <xf numFmtId="171" fontId="4" fillId="0" borderId="6" xfId="0" applyNumberFormat="1" applyFont="1" applyBorder="1" applyAlignment="1">
      <alignment horizontal="center" vertical="center" wrapText="1"/>
    </xf>
    <xf numFmtId="171" fontId="3" fillId="0" borderId="6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166" fontId="3" fillId="0" borderId="50" xfId="0" applyNumberFormat="1" applyFont="1" applyBorder="1" applyAlignment="1">
      <alignment horizontal="center" vertical="center" wrapText="1"/>
    </xf>
    <xf numFmtId="164" fontId="12" fillId="0" borderId="0" xfId="0" applyNumberFormat="1" applyFont="1"/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171" fontId="3" fillId="0" borderId="48" xfId="0" applyNumberFormat="1" applyFont="1" applyBorder="1" applyAlignment="1">
      <alignment horizontal="center" vertical="center" wrapText="1"/>
    </xf>
    <xf numFmtId="171" fontId="3" fillId="0" borderId="49" xfId="0" applyNumberFormat="1" applyFont="1" applyBorder="1" applyAlignment="1">
      <alignment horizontal="center" vertical="center" wrapText="1"/>
    </xf>
    <xf numFmtId="171" fontId="3" fillId="0" borderId="6" xfId="0" applyNumberFormat="1" applyFont="1" applyBorder="1" applyAlignment="1">
      <alignment horizontal="center" vertical="center" wrapText="1"/>
    </xf>
    <xf numFmtId="171" fontId="4" fillId="0" borderId="6" xfId="0" applyNumberFormat="1" applyFont="1" applyBorder="1" applyAlignment="1">
      <alignment horizontal="center" vertical="center" wrapText="1"/>
    </xf>
    <xf numFmtId="171" fontId="3" fillId="0" borderId="39" xfId="0" applyNumberFormat="1" applyFont="1" applyBorder="1" applyAlignment="1">
      <alignment horizontal="center" vertical="center" wrapText="1"/>
    </xf>
    <xf numFmtId="0" fontId="14" fillId="0" borderId="25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26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11" xfId="0" applyFont="1" applyFill="1" applyBorder="1" applyAlignment="1">
      <alignment horizontal="left" vertical="top" wrapText="1"/>
    </xf>
    <xf numFmtId="0" fontId="14" fillId="0" borderId="12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15" fillId="0" borderId="12" xfId="0" applyFont="1" applyFill="1" applyBorder="1" applyAlignment="1">
      <alignment horizontal="left" vertical="top" wrapText="1"/>
    </xf>
    <xf numFmtId="0" fontId="15" fillId="0" borderId="7" xfId="0" applyFont="1" applyFill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right" vertical="top" wrapText="1"/>
    </xf>
    <xf numFmtId="0" fontId="16" fillId="0" borderId="12" xfId="0" applyFont="1" applyBorder="1" applyAlignment="1">
      <alignment horizontal="right" vertical="top" wrapText="1"/>
    </xf>
    <xf numFmtId="0" fontId="16" fillId="0" borderId="26" xfId="0" applyFont="1" applyBorder="1" applyAlignment="1">
      <alignment horizontal="right" vertical="top" wrapText="1"/>
    </xf>
    <xf numFmtId="0" fontId="16" fillId="0" borderId="6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171" fontId="1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2"/>
  <sheetViews>
    <sheetView tabSelected="1" view="pageBreakPreview" topLeftCell="A13" zoomScale="120" zoomScaleSheetLayoutView="120" workbookViewId="0">
      <selection activeCell="G2" sqref="G2"/>
    </sheetView>
  </sheetViews>
  <sheetFormatPr defaultRowHeight="15" x14ac:dyDescent="0.25"/>
  <cols>
    <col min="1" max="1" width="27.85546875" customWidth="1"/>
    <col min="2" max="2" width="15" customWidth="1"/>
    <col min="3" max="5" width="10.85546875" customWidth="1"/>
    <col min="6" max="6" width="11.7109375" customWidth="1"/>
    <col min="7" max="7" width="10.85546875" customWidth="1"/>
    <col min="8" max="8" width="10" customWidth="1"/>
    <col min="9" max="10" width="11.28515625" customWidth="1"/>
    <col min="11" max="11" width="13.42578125" customWidth="1"/>
    <col min="12" max="12" width="13.42578125" bestFit="1" customWidth="1"/>
    <col min="13" max="13" width="11.28515625" bestFit="1" customWidth="1"/>
    <col min="14" max="14" width="15.5703125" bestFit="1" customWidth="1"/>
    <col min="15" max="15" width="15.5703125" customWidth="1"/>
    <col min="16" max="16" width="13" customWidth="1"/>
  </cols>
  <sheetData>
    <row r="1" spans="1:16" ht="38.25" customHeight="1" x14ac:dyDescent="0.3">
      <c r="A1" s="17" t="s">
        <v>41</v>
      </c>
      <c r="J1" s="16"/>
      <c r="K1" s="16"/>
      <c r="L1" s="16"/>
      <c r="M1" s="16"/>
      <c r="N1" s="16"/>
      <c r="O1" s="16"/>
      <c r="P1" s="16"/>
    </row>
    <row r="2" spans="1:16" ht="19.5" customHeight="1" x14ac:dyDescent="0.25">
      <c r="J2" s="85" t="s">
        <v>38</v>
      </c>
      <c r="K2" s="85"/>
      <c r="L2" s="85"/>
      <c r="M2" s="85"/>
      <c r="N2" s="85"/>
      <c r="O2" s="85"/>
      <c r="P2" s="85"/>
    </row>
    <row r="3" spans="1:16" ht="15" customHeight="1" x14ac:dyDescent="0.25">
      <c r="J3" s="85"/>
      <c r="K3" s="85"/>
      <c r="L3" s="85"/>
      <c r="M3" s="85"/>
      <c r="N3" s="85"/>
      <c r="O3" s="85"/>
      <c r="P3" s="85"/>
    </row>
    <row r="4" spans="1:16" ht="15" customHeight="1" x14ac:dyDescent="0.25">
      <c r="J4" s="85"/>
      <c r="K4" s="85"/>
      <c r="L4" s="85"/>
      <c r="M4" s="85"/>
      <c r="N4" s="85"/>
      <c r="O4" s="85"/>
      <c r="P4" s="85"/>
    </row>
    <row r="5" spans="1:16" ht="20.25" customHeight="1" x14ac:dyDescent="0.25">
      <c r="J5" s="1"/>
      <c r="K5" s="1"/>
      <c r="L5" s="1"/>
      <c r="M5" s="1"/>
      <c r="N5" s="1"/>
      <c r="O5" s="1"/>
    </row>
    <row r="6" spans="1:16" ht="20.25" customHeight="1" x14ac:dyDescent="0.25">
      <c r="A6" s="224" t="s">
        <v>14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5"/>
    </row>
    <row r="7" spans="1:16" ht="15.75" thickBot="1" x14ac:dyDescent="0.3"/>
    <row r="8" spans="1:16" s="2" customFormat="1" ht="9.75" customHeight="1" x14ac:dyDescent="0.25">
      <c r="A8" s="205" t="s">
        <v>11</v>
      </c>
      <c r="B8" s="206" t="s">
        <v>0</v>
      </c>
      <c r="C8" s="207" t="s">
        <v>16</v>
      </c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9"/>
      <c r="P8" s="210" t="s">
        <v>40</v>
      </c>
    </row>
    <row r="9" spans="1:16" s="3" customFormat="1" ht="10.5" customHeight="1" x14ac:dyDescent="0.25">
      <c r="A9" s="211"/>
      <c r="B9" s="212"/>
      <c r="C9" s="213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5"/>
      <c r="P9" s="216"/>
    </row>
    <row r="10" spans="1:16" s="3" customFormat="1" x14ac:dyDescent="0.25">
      <c r="A10" s="211"/>
      <c r="B10" s="212"/>
      <c r="C10" s="217" t="s">
        <v>17</v>
      </c>
      <c r="D10" s="217" t="s">
        <v>18</v>
      </c>
      <c r="E10" s="217" t="s">
        <v>19</v>
      </c>
      <c r="F10" s="217" t="s">
        <v>20</v>
      </c>
      <c r="G10" s="217" t="s">
        <v>21</v>
      </c>
      <c r="H10" s="217" t="s">
        <v>22</v>
      </c>
      <c r="I10" s="217" t="s">
        <v>23</v>
      </c>
      <c r="J10" s="217" t="s">
        <v>24</v>
      </c>
      <c r="K10" s="217" t="s">
        <v>25</v>
      </c>
      <c r="L10" s="217" t="s">
        <v>26</v>
      </c>
      <c r="M10" s="217" t="s">
        <v>27</v>
      </c>
      <c r="N10" s="212" t="s">
        <v>28</v>
      </c>
      <c r="O10" s="218" t="s">
        <v>39</v>
      </c>
      <c r="P10" s="216"/>
    </row>
    <row r="11" spans="1:16" s="3" customFormat="1" ht="30.75" customHeight="1" thickBot="1" x14ac:dyDescent="0.3">
      <c r="A11" s="219"/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1"/>
      <c r="P11" s="222"/>
    </row>
    <row r="12" spans="1:16" s="3" customFormat="1" ht="12.75" customHeight="1" thickBot="1" x14ac:dyDescent="0.3">
      <c r="A12" s="162">
        <v>1</v>
      </c>
      <c r="B12" s="163">
        <v>2</v>
      </c>
      <c r="C12" s="163">
        <v>3</v>
      </c>
      <c r="D12" s="163">
        <v>4</v>
      </c>
      <c r="E12" s="163">
        <v>5</v>
      </c>
      <c r="F12" s="163">
        <v>6</v>
      </c>
      <c r="G12" s="163">
        <v>7</v>
      </c>
      <c r="H12" s="163">
        <v>8</v>
      </c>
      <c r="I12" s="163">
        <v>9</v>
      </c>
      <c r="J12" s="163">
        <v>10</v>
      </c>
      <c r="K12" s="163">
        <v>11</v>
      </c>
      <c r="L12" s="163">
        <v>12</v>
      </c>
      <c r="M12" s="163">
        <v>13</v>
      </c>
      <c r="N12" s="163">
        <v>14</v>
      </c>
      <c r="O12" s="164">
        <v>15</v>
      </c>
      <c r="P12" s="165">
        <v>16</v>
      </c>
    </row>
    <row r="13" spans="1:16" s="4" customFormat="1" ht="24" customHeight="1" x14ac:dyDescent="0.15">
      <c r="A13" s="171" t="s">
        <v>42</v>
      </c>
      <c r="B13" s="174" t="s">
        <v>1</v>
      </c>
      <c r="C13" s="154">
        <f>51377+2540</f>
        <v>53917</v>
      </c>
      <c r="D13" s="154">
        <v>30028.57</v>
      </c>
      <c r="E13" s="154">
        <v>38597.39</v>
      </c>
      <c r="F13" s="138">
        <v>119166.99351</v>
      </c>
      <c r="G13" s="138">
        <v>25709.5</v>
      </c>
      <c r="H13" s="153">
        <f>0+3100.39</f>
        <v>3100.39</v>
      </c>
      <c r="I13" s="138">
        <v>18331.547490000001</v>
      </c>
      <c r="J13" s="139">
        <v>62043.838929999998</v>
      </c>
      <c r="K13" s="153">
        <v>169849.12</v>
      </c>
      <c r="L13" s="153">
        <v>108699.54999999999</v>
      </c>
      <c r="M13" s="153">
        <v>39061.300000000003</v>
      </c>
      <c r="N13" s="154">
        <v>79682.899999999994</v>
      </c>
      <c r="O13" s="166">
        <v>221556.34</v>
      </c>
      <c r="P13" s="52">
        <f>SUM(C13:O13)</f>
        <v>969744.43993000011</v>
      </c>
    </row>
    <row r="14" spans="1:16" s="4" customFormat="1" ht="24" customHeight="1" x14ac:dyDescent="0.15">
      <c r="A14" s="172"/>
      <c r="B14" s="175" t="s">
        <v>29</v>
      </c>
      <c r="C14" s="67">
        <v>0</v>
      </c>
      <c r="D14" s="67">
        <v>18388.68</v>
      </c>
      <c r="E14" s="67">
        <v>0</v>
      </c>
      <c r="F14" s="67">
        <v>0</v>
      </c>
      <c r="G14" s="67">
        <v>0</v>
      </c>
      <c r="H14" s="131">
        <v>0</v>
      </c>
      <c r="I14" s="67">
        <v>0</v>
      </c>
      <c r="J14" s="131">
        <v>0</v>
      </c>
      <c r="K14" s="131">
        <v>0</v>
      </c>
      <c r="L14" s="131">
        <v>0</v>
      </c>
      <c r="M14" s="131">
        <v>0</v>
      </c>
      <c r="N14" s="67">
        <v>0</v>
      </c>
      <c r="O14" s="132">
        <v>0</v>
      </c>
      <c r="P14" s="53">
        <f>SUM(C14:O14)</f>
        <v>18388.68</v>
      </c>
    </row>
    <row r="15" spans="1:16" s="4" customFormat="1" ht="24" customHeight="1" x14ac:dyDescent="0.15">
      <c r="A15" s="172"/>
      <c r="B15" s="175" t="s">
        <v>30</v>
      </c>
      <c r="C15" s="67">
        <f>48808+2413</f>
        <v>51221</v>
      </c>
      <c r="D15" s="67">
        <v>10129</v>
      </c>
      <c r="E15" s="67">
        <v>36667</v>
      </c>
      <c r="F15" s="67">
        <v>113204</v>
      </c>
      <c r="G15" s="67">
        <v>24401</v>
      </c>
      <c r="H15" s="131">
        <v>2945</v>
      </c>
      <c r="I15" s="67">
        <v>13900</v>
      </c>
      <c r="J15" s="131">
        <v>47810.9</v>
      </c>
      <c r="K15" s="131">
        <v>132388.70000000001</v>
      </c>
      <c r="L15" s="131">
        <v>84785.4</v>
      </c>
      <c r="M15" s="131">
        <v>30467</v>
      </c>
      <c r="N15" s="67">
        <v>62152</v>
      </c>
      <c r="O15" s="132">
        <v>172814.1</v>
      </c>
      <c r="P15" s="53">
        <f>SUM(C15:O15)</f>
        <v>782885.1</v>
      </c>
    </row>
    <row r="16" spans="1:16" s="6" customFormat="1" ht="24" customHeight="1" thickBot="1" x14ac:dyDescent="0.2">
      <c r="A16" s="173"/>
      <c r="B16" s="176" t="s">
        <v>31</v>
      </c>
      <c r="C16" s="168">
        <f>2569+127</f>
        <v>2696</v>
      </c>
      <c r="D16" s="168">
        <v>1510.89</v>
      </c>
      <c r="E16" s="168">
        <v>1930.39</v>
      </c>
      <c r="F16" s="140">
        <v>5962.9935100000002</v>
      </c>
      <c r="G16" s="140">
        <v>1308.5</v>
      </c>
      <c r="H16" s="169">
        <v>155.38999999999999</v>
      </c>
      <c r="I16" s="140">
        <v>4431.5474899999999</v>
      </c>
      <c r="J16" s="141">
        <f>11039.03871+3193.90022</f>
        <v>14232.93893</v>
      </c>
      <c r="K16" s="169">
        <v>37460.42</v>
      </c>
      <c r="L16" s="169">
        <v>23914.15</v>
      </c>
      <c r="M16" s="169">
        <v>8594.2999999999993</v>
      </c>
      <c r="N16" s="168">
        <v>17530.900000000001</v>
      </c>
      <c r="O16" s="170">
        <v>48742.239999999998</v>
      </c>
      <c r="P16" s="82">
        <f>SUM(C16:O16)</f>
        <v>168470.65992999999</v>
      </c>
    </row>
    <row r="17" spans="1:16" s="6" customFormat="1" ht="10.5" hidden="1" customHeight="1" x14ac:dyDescent="0.15">
      <c r="A17" s="172" t="s">
        <v>2</v>
      </c>
      <c r="B17" s="197" t="s">
        <v>1</v>
      </c>
      <c r="C17" s="29">
        <v>51377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136"/>
      <c r="L17" s="42"/>
      <c r="M17" s="29"/>
      <c r="N17" s="137"/>
      <c r="O17" s="137"/>
      <c r="P17" s="57">
        <v>51377</v>
      </c>
    </row>
    <row r="18" spans="1:16" s="4" customFormat="1" ht="10.5" hidden="1" x14ac:dyDescent="0.15">
      <c r="A18" s="172"/>
      <c r="B18" s="175" t="s">
        <v>29</v>
      </c>
      <c r="C18" s="64">
        <v>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74">
        <v>0</v>
      </c>
      <c r="L18" s="67">
        <v>0</v>
      </c>
      <c r="M18" s="64">
        <v>0</v>
      </c>
      <c r="N18" s="55">
        <v>0</v>
      </c>
      <c r="O18" s="55">
        <v>0</v>
      </c>
      <c r="P18" s="21">
        <v>0</v>
      </c>
    </row>
    <row r="19" spans="1:16" s="4" customFormat="1" ht="10.5" hidden="1" x14ac:dyDescent="0.15">
      <c r="A19" s="172"/>
      <c r="B19" s="175" t="s">
        <v>30</v>
      </c>
      <c r="C19" s="64">
        <v>48808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74">
        <v>0</v>
      </c>
      <c r="L19" s="67">
        <v>0</v>
      </c>
      <c r="M19" s="64">
        <v>0</v>
      </c>
      <c r="N19" s="55">
        <v>0</v>
      </c>
      <c r="O19" s="55">
        <v>0</v>
      </c>
      <c r="P19" s="21">
        <v>48808</v>
      </c>
    </row>
    <row r="20" spans="1:16" s="4" customFormat="1" ht="6.75" hidden="1" customHeight="1" x14ac:dyDescent="0.15">
      <c r="A20" s="172"/>
      <c r="B20" s="191" t="s">
        <v>31</v>
      </c>
      <c r="C20" s="90">
        <v>2569</v>
      </c>
      <c r="D20" s="90">
        <v>0</v>
      </c>
      <c r="E20" s="90">
        <v>0</v>
      </c>
      <c r="F20" s="90">
        <v>0</v>
      </c>
      <c r="G20" s="90">
        <v>0</v>
      </c>
      <c r="H20" s="90">
        <v>0</v>
      </c>
      <c r="I20" s="90">
        <v>0</v>
      </c>
      <c r="J20" s="90">
        <v>0</v>
      </c>
      <c r="K20" s="102">
        <v>0</v>
      </c>
      <c r="L20" s="93">
        <v>0</v>
      </c>
      <c r="M20" s="90">
        <v>0</v>
      </c>
      <c r="N20" s="101">
        <v>0</v>
      </c>
      <c r="O20" s="101">
        <v>0</v>
      </c>
      <c r="P20" s="86">
        <v>2569</v>
      </c>
    </row>
    <row r="21" spans="1:16" s="4" customFormat="1" ht="3.75" hidden="1" customHeight="1" x14ac:dyDescent="0.15">
      <c r="A21" s="172"/>
      <c r="B21" s="201"/>
      <c r="C21" s="90"/>
      <c r="D21" s="90"/>
      <c r="E21" s="90"/>
      <c r="F21" s="90"/>
      <c r="G21" s="90"/>
      <c r="H21" s="90"/>
      <c r="I21" s="90"/>
      <c r="J21" s="90"/>
      <c r="K21" s="102"/>
      <c r="L21" s="93"/>
      <c r="M21" s="90"/>
      <c r="N21" s="101"/>
      <c r="O21" s="101"/>
      <c r="P21" s="87"/>
    </row>
    <row r="22" spans="1:16" s="4" customFormat="1" ht="9" hidden="1" customHeight="1" x14ac:dyDescent="0.15">
      <c r="A22" s="172"/>
      <c r="B22" s="197" t="s">
        <v>32</v>
      </c>
      <c r="C22" s="64">
        <v>0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74">
        <v>0</v>
      </c>
      <c r="L22" s="67">
        <v>0</v>
      </c>
      <c r="M22" s="64">
        <v>0</v>
      </c>
      <c r="N22" s="55">
        <v>0</v>
      </c>
      <c r="O22" s="55">
        <v>0</v>
      </c>
      <c r="P22" s="21">
        <v>0</v>
      </c>
    </row>
    <row r="23" spans="1:16" s="4" customFormat="1" ht="19.5" hidden="1" customHeight="1" x14ac:dyDescent="0.15">
      <c r="A23" s="177"/>
      <c r="B23" s="197" t="s">
        <v>33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74">
        <v>0</v>
      </c>
      <c r="L23" s="67">
        <v>0</v>
      </c>
      <c r="M23" s="64">
        <v>0</v>
      </c>
      <c r="N23" s="55">
        <v>0</v>
      </c>
      <c r="O23" s="55">
        <v>0</v>
      </c>
      <c r="P23" s="21">
        <v>0</v>
      </c>
    </row>
    <row r="24" spans="1:16" s="4" customFormat="1" ht="10.5" hidden="1" customHeight="1" x14ac:dyDescent="0.15">
      <c r="A24" s="178" t="s">
        <v>3</v>
      </c>
      <c r="B24" s="175" t="s">
        <v>1</v>
      </c>
      <c r="C24" s="64">
        <v>0</v>
      </c>
      <c r="D24" s="64">
        <v>30028.57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74">
        <v>0</v>
      </c>
      <c r="L24" s="67">
        <v>0</v>
      </c>
      <c r="M24" s="64">
        <v>0</v>
      </c>
      <c r="N24" s="55">
        <v>0</v>
      </c>
      <c r="O24" s="55">
        <v>0</v>
      </c>
      <c r="P24" s="81">
        <v>30028.57</v>
      </c>
    </row>
    <row r="25" spans="1:16" s="4" customFormat="1" ht="8.25" hidden="1" customHeight="1" x14ac:dyDescent="0.15">
      <c r="A25" s="172"/>
      <c r="B25" s="175" t="s">
        <v>29</v>
      </c>
      <c r="C25" s="64">
        <v>0</v>
      </c>
      <c r="D25" s="64">
        <v>18388.68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74">
        <v>0</v>
      </c>
      <c r="L25" s="67">
        <v>0</v>
      </c>
      <c r="M25" s="64">
        <v>0</v>
      </c>
      <c r="N25" s="55">
        <v>0</v>
      </c>
      <c r="O25" s="55">
        <v>0</v>
      </c>
      <c r="P25" s="21">
        <v>18388.68</v>
      </c>
    </row>
    <row r="26" spans="1:16" s="4" customFormat="1" ht="8.25" hidden="1" customHeight="1" x14ac:dyDescent="0.15">
      <c r="A26" s="172"/>
      <c r="B26" s="175" t="s">
        <v>30</v>
      </c>
      <c r="C26" s="64">
        <v>0</v>
      </c>
      <c r="D26" s="64">
        <v>10129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74">
        <v>0</v>
      </c>
      <c r="L26" s="67">
        <v>0</v>
      </c>
      <c r="M26" s="64">
        <v>0</v>
      </c>
      <c r="N26" s="55">
        <v>0</v>
      </c>
      <c r="O26" s="55">
        <v>0</v>
      </c>
      <c r="P26" s="21">
        <v>10129</v>
      </c>
    </row>
    <row r="27" spans="1:16" s="4" customFormat="1" ht="6.75" hidden="1" customHeight="1" x14ac:dyDescent="0.15">
      <c r="A27" s="172"/>
      <c r="B27" s="191" t="s">
        <v>31</v>
      </c>
      <c r="C27" s="90">
        <v>0</v>
      </c>
      <c r="D27" s="90">
        <v>1510.89</v>
      </c>
      <c r="E27" s="90">
        <v>0</v>
      </c>
      <c r="F27" s="90">
        <v>0</v>
      </c>
      <c r="G27" s="90">
        <v>0</v>
      </c>
      <c r="H27" s="90">
        <v>0</v>
      </c>
      <c r="I27" s="90">
        <v>0</v>
      </c>
      <c r="J27" s="90">
        <v>0</v>
      </c>
      <c r="K27" s="102">
        <v>0</v>
      </c>
      <c r="L27" s="93">
        <v>0</v>
      </c>
      <c r="M27" s="90">
        <v>0</v>
      </c>
      <c r="N27" s="101">
        <v>0</v>
      </c>
      <c r="O27" s="101">
        <v>0</v>
      </c>
      <c r="P27" s="86">
        <v>1510.89</v>
      </c>
    </row>
    <row r="28" spans="1:16" s="4" customFormat="1" ht="3" hidden="1" customHeight="1" x14ac:dyDescent="0.15">
      <c r="A28" s="172"/>
      <c r="B28" s="201"/>
      <c r="C28" s="90"/>
      <c r="D28" s="90"/>
      <c r="E28" s="90"/>
      <c r="F28" s="90"/>
      <c r="G28" s="90"/>
      <c r="H28" s="90"/>
      <c r="I28" s="90"/>
      <c r="J28" s="90"/>
      <c r="K28" s="102"/>
      <c r="L28" s="93"/>
      <c r="M28" s="90"/>
      <c r="N28" s="101"/>
      <c r="O28" s="101"/>
      <c r="P28" s="87"/>
    </row>
    <row r="29" spans="1:16" s="4" customFormat="1" ht="9.75" hidden="1" customHeight="1" x14ac:dyDescent="0.15">
      <c r="A29" s="172"/>
      <c r="B29" s="197" t="s">
        <v>32</v>
      </c>
      <c r="C29" s="64">
        <v>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74">
        <v>0</v>
      </c>
      <c r="L29" s="67">
        <v>0</v>
      </c>
      <c r="M29" s="64">
        <v>0</v>
      </c>
      <c r="N29" s="55">
        <v>0</v>
      </c>
      <c r="O29" s="55">
        <v>0</v>
      </c>
      <c r="P29" s="21">
        <v>0</v>
      </c>
    </row>
    <row r="30" spans="1:16" s="4" customFormat="1" ht="19.5" hidden="1" customHeight="1" x14ac:dyDescent="0.15">
      <c r="A30" s="177"/>
      <c r="B30" s="197" t="s">
        <v>33</v>
      </c>
      <c r="C30" s="64">
        <v>0</v>
      </c>
      <c r="D30" s="64">
        <v>0</v>
      </c>
      <c r="E30" s="64">
        <v>0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74">
        <v>0</v>
      </c>
      <c r="L30" s="67">
        <v>0</v>
      </c>
      <c r="M30" s="64">
        <v>0</v>
      </c>
      <c r="N30" s="55">
        <v>0</v>
      </c>
      <c r="O30" s="55">
        <v>0</v>
      </c>
      <c r="P30" s="21">
        <v>0</v>
      </c>
    </row>
    <row r="31" spans="1:16" s="4" customFormat="1" ht="10.5" hidden="1" customHeight="1" x14ac:dyDescent="0.15">
      <c r="A31" s="178" t="s">
        <v>4</v>
      </c>
      <c r="B31" s="175" t="s">
        <v>1</v>
      </c>
      <c r="C31" s="63">
        <v>0</v>
      </c>
      <c r="D31" s="63">
        <v>0</v>
      </c>
      <c r="E31" s="63">
        <v>38597.39</v>
      </c>
      <c r="F31" s="63">
        <v>119166.99351</v>
      </c>
      <c r="G31" s="63">
        <v>0</v>
      </c>
      <c r="H31" s="63">
        <v>0</v>
      </c>
      <c r="I31" s="63">
        <v>0</v>
      </c>
      <c r="J31" s="63">
        <v>0</v>
      </c>
      <c r="K31" s="74">
        <v>0</v>
      </c>
      <c r="L31" s="67">
        <v>0</v>
      </c>
      <c r="M31" s="63">
        <v>0</v>
      </c>
      <c r="N31" s="55">
        <v>0</v>
      </c>
      <c r="O31" s="55">
        <v>0</v>
      </c>
      <c r="P31" s="81">
        <v>157764.38351000001</v>
      </c>
    </row>
    <row r="32" spans="1:16" s="4" customFormat="1" ht="10.5" hidden="1" x14ac:dyDescent="0.15">
      <c r="A32" s="172"/>
      <c r="B32" s="175" t="s">
        <v>29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74">
        <v>0</v>
      </c>
      <c r="L32" s="67">
        <v>0</v>
      </c>
      <c r="M32" s="63">
        <v>0</v>
      </c>
      <c r="N32" s="55">
        <v>0</v>
      </c>
      <c r="O32" s="55">
        <v>0</v>
      </c>
      <c r="P32" s="21">
        <v>0</v>
      </c>
    </row>
    <row r="33" spans="1:16" s="4" customFormat="1" ht="10.5" hidden="1" x14ac:dyDescent="0.15">
      <c r="A33" s="172"/>
      <c r="B33" s="175" t="s">
        <v>30</v>
      </c>
      <c r="C33" s="63">
        <v>0</v>
      </c>
      <c r="D33" s="63">
        <v>0</v>
      </c>
      <c r="E33" s="63">
        <v>36667</v>
      </c>
      <c r="F33" s="63">
        <v>113204</v>
      </c>
      <c r="G33" s="63">
        <v>0</v>
      </c>
      <c r="H33" s="63">
        <v>0</v>
      </c>
      <c r="I33" s="63">
        <v>0</v>
      </c>
      <c r="J33" s="63">
        <v>0</v>
      </c>
      <c r="K33" s="74">
        <v>0</v>
      </c>
      <c r="L33" s="67">
        <v>0</v>
      </c>
      <c r="M33" s="63">
        <v>0</v>
      </c>
      <c r="N33" s="55">
        <v>0</v>
      </c>
      <c r="O33" s="55">
        <v>0</v>
      </c>
      <c r="P33" s="21">
        <v>149871</v>
      </c>
    </row>
    <row r="34" spans="1:16" s="4" customFormat="1" ht="7.5" hidden="1" customHeight="1" x14ac:dyDescent="0.15">
      <c r="A34" s="172"/>
      <c r="B34" s="191" t="s">
        <v>31</v>
      </c>
      <c r="C34" s="91">
        <v>0</v>
      </c>
      <c r="D34" s="91">
        <v>0</v>
      </c>
      <c r="E34" s="91">
        <v>1930.39</v>
      </c>
      <c r="F34" s="91">
        <v>5962.9935100000002</v>
      </c>
      <c r="G34" s="91">
        <v>0</v>
      </c>
      <c r="H34" s="91">
        <v>0</v>
      </c>
      <c r="I34" s="91">
        <v>0</v>
      </c>
      <c r="J34" s="91">
        <v>0</v>
      </c>
      <c r="K34" s="102">
        <v>0</v>
      </c>
      <c r="L34" s="93">
        <v>0</v>
      </c>
      <c r="M34" s="91">
        <v>0</v>
      </c>
      <c r="N34" s="101">
        <v>0</v>
      </c>
      <c r="O34" s="101">
        <v>0</v>
      </c>
      <c r="P34" s="86">
        <v>7893.3835099999997</v>
      </c>
    </row>
    <row r="35" spans="1:16" s="4" customFormat="1" ht="1.5" hidden="1" customHeight="1" x14ac:dyDescent="0.15">
      <c r="A35" s="172"/>
      <c r="B35" s="201"/>
      <c r="C35" s="91"/>
      <c r="D35" s="91"/>
      <c r="E35" s="91"/>
      <c r="F35" s="91"/>
      <c r="G35" s="91"/>
      <c r="H35" s="91"/>
      <c r="I35" s="91"/>
      <c r="J35" s="91"/>
      <c r="K35" s="102"/>
      <c r="L35" s="93"/>
      <c r="M35" s="91"/>
      <c r="N35" s="101"/>
      <c r="O35" s="101"/>
      <c r="P35" s="87"/>
    </row>
    <row r="36" spans="1:16" s="4" customFormat="1" ht="10.5" hidden="1" x14ac:dyDescent="0.15">
      <c r="A36" s="172"/>
      <c r="B36" s="197" t="s">
        <v>32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74">
        <v>0</v>
      </c>
      <c r="L36" s="67">
        <v>0</v>
      </c>
      <c r="M36" s="63">
        <v>0</v>
      </c>
      <c r="N36" s="55">
        <v>0</v>
      </c>
      <c r="O36" s="55">
        <v>0</v>
      </c>
      <c r="P36" s="76">
        <v>0</v>
      </c>
    </row>
    <row r="37" spans="1:16" s="4" customFormat="1" ht="19.5" hidden="1" x14ac:dyDescent="0.15">
      <c r="A37" s="177"/>
      <c r="B37" s="197" t="s">
        <v>33</v>
      </c>
      <c r="C37" s="63">
        <v>0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74">
        <v>0</v>
      </c>
      <c r="L37" s="67">
        <v>0</v>
      </c>
      <c r="M37" s="63">
        <v>0</v>
      </c>
      <c r="N37" s="55">
        <v>0</v>
      </c>
      <c r="O37" s="55">
        <v>0</v>
      </c>
      <c r="P37" s="76">
        <v>0</v>
      </c>
    </row>
    <row r="38" spans="1:16" s="4" customFormat="1" ht="10.5" hidden="1" customHeight="1" x14ac:dyDescent="0.15">
      <c r="A38" s="178" t="s">
        <v>5</v>
      </c>
      <c r="B38" s="175" t="s">
        <v>1</v>
      </c>
      <c r="C38" s="63">
        <v>0</v>
      </c>
      <c r="D38" s="63">
        <v>0</v>
      </c>
      <c r="E38" s="63">
        <v>0</v>
      </c>
      <c r="F38" s="63">
        <v>0</v>
      </c>
      <c r="G38" s="64">
        <v>25709.5</v>
      </c>
      <c r="H38" s="64">
        <v>0</v>
      </c>
      <c r="I38" s="64">
        <v>0</v>
      </c>
      <c r="J38" s="64">
        <v>0</v>
      </c>
      <c r="K38" s="74">
        <v>0</v>
      </c>
      <c r="L38" s="67">
        <v>0</v>
      </c>
      <c r="M38" s="64">
        <v>0</v>
      </c>
      <c r="N38" s="55">
        <v>0</v>
      </c>
      <c r="O38" s="55">
        <v>0</v>
      </c>
      <c r="P38" s="81">
        <v>25709.5</v>
      </c>
    </row>
    <row r="39" spans="1:16" s="4" customFormat="1" ht="11.25" hidden="1" customHeight="1" x14ac:dyDescent="0.15">
      <c r="A39" s="172"/>
      <c r="B39" s="175" t="s">
        <v>29</v>
      </c>
      <c r="C39" s="63">
        <v>0</v>
      </c>
      <c r="D39" s="63">
        <v>0</v>
      </c>
      <c r="E39" s="63">
        <v>0</v>
      </c>
      <c r="F39" s="63">
        <v>0</v>
      </c>
      <c r="G39" s="64">
        <v>0</v>
      </c>
      <c r="H39" s="64">
        <v>0</v>
      </c>
      <c r="I39" s="64">
        <v>0</v>
      </c>
      <c r="J39" s="64">
        <v>0</v>
      </c>
      <c r="K39" s="74">
        <v>0</v>
      </c>
      <c r="L39" s="67">
        <v>0</v>
      </c>
      <c r="M39" s="64">
        <v>0</v>
      </c>
      <c r="N39" s="55">
        <v>0</v>
      </c>
      <c r="O39" s="55">
        <v>0</v>
      </c>
      <c r="P39" s="21">
        <v>0</v>
      </c>
    </row>
    <row r="40" spans="1:16" s="4" customFormat="1" ht="10.5" hidden="1" x14ac:dyDescent="0.15">
      <c r="A40" s="172"/>
      <c r="B40" s="175" t="s">
        <v>30</v>
      </c>
      <c r="C40" s="63">
        <v>0</v>
      </c>
      <c r="D40" s="63">
        <v>0</v>
      </c>
      <c r="E40" s="63">
        <v>0</v>
      </c>
      <c r="F40" s="63">
        <v>0</v>
      </c>
      <c r="G40" s="64">
        <v>24401</v>
      </c>
      <c r="H40" s="64">
        <v>0</v>
      </c>
      <c r="I40" s="64">
        <v>0</v>
      </c>
      <c r="J40" s="64">
        <v>0</v>
      </c>
      <c r="K40" s="74">
        <v>0</v>
      </c>
      <c r="L40" s="67">
        <v>0</v>
      </c>
      <c r="M40" s="64">
        <v>0</v>
      </c>
      <c r="N40" s="55">
        <v>0</v>
      </c>
      <c r="O40" s="55">
        <v>0</v>
      </c>
      <c r="P40" s="21">
        <v>24401</v>
      </c>
    </row>
    <row r="41" spans="1:16" s="4" customFormat="1" ht="3.75" hidden="1" customHeight="1" x14ac:dyDescent="0.15">
      <c r="A41" s="172"/>
      <c r="B41" s="191" t="s">
        <v>31</v>
      </c>
      <c r="C41" s="91">
        <v>0</v>
      </c>
      <c r="D41" s="91">
        <v>0</v>
      </c>
      <c r="E41" s="91">
        <v>0</v>
      </c>
      <c r="F41" s="91">
        <v>0</v>
      </c>
      <c r="G41" s="90">
        <v>1308.5</v>
      </c>
      <c r="H41" s="90">
        <v>0</v>
      </c>
      <c r="I41" s="90">
        <v>0</v>
      </c>
      <c r="J41" s="90">
        <v>0</v>
      </c>
      <c r="K41" s="102">
        <v>0</v>
      </c>
      <c r="L41" s="93">
        <v>0</v>
      </c>
      <c r="M41" s="90">
        <v>0</v>
      </c>
      <c r="N41" s="101">
        <v>0</v>
      </c>
      <c r="O41" s="101">
        <v>0</v>
      </c>
      <c r="P41" s="86">
        <v>1308.5</v>
      </c>
    </row>
    <row r="42" spans="1:16" s="4" customFormat="1" ht="5.25" hidden="1" customHeight="1" x14ac:dyDescent="0.15">
      <c r="A42" s="172"/>
      <c r="B42" s="201"/>
      <c r="C42" s="91"/>
      <c r="D42" s="91"/>
      <c r="E42" s="91"/>
      <c r="F42" s="91"/>
      <c r="G42" s="90"/>
      <c r="H42" s="90"/>
      <c r="I42" s="90"/>
      <c r="J42" s="90"/>
      <c r="K42" s="102"/>
      <c r="L42" s="93"/>
      <c r="M42" s="90"/>
      <c r="N42" s="101"/>
      <c r="O42" s="101"/>
      <c r="P42" s="87"/>
    </row>
    <row r="43" spans="1:16" s="4" customFormat="1" ht="9.75" hidden="1" customHeight="1" x14ac:dyDescent="0.15">
      <c r="A43" s="172"/>
      <c r="B43" s="197" t="s">
        <v>32</v>
      </c>
      <c r="C43" s="63">
        <v>0</v>
      </c>
      <c r="D43" s="63">
        <v>0</v>
      </c>
      <c r="E43" s="63">
        <v>0</v>
      </c>
      <c r="F43" s="63">
        <v>0</v>
      </c>
      <c r="G43" s="64">
        <v>0</v>
      </c>
      <c r="H43" s="64">
        <v>0</v>
      </c>
      <c r="I43" s="64">
        <v>0</v>
      </c>
      <c r="J43" s="64">
        <v>0</v>
      </c>
      <c r="K43" s="74">
        <v>0</v>
      </c>
      <c r="L43" s="67">
        <v>0</v>
      </c>
      <c r="M43" s="64">
        <v>0</v>
      </c>
      <c r="N43" s="55">
        <v>0</v>
      </c>
      <c r="O43" s="55">
        <v>0</v>
      </c>
      <c r="P43" s="76">
        <v>0</v>
      </c>
    </row>
    <row r="44" spans="1:16" s="4" customFormat="1" ht="19.5" hidden="1" customHeight="1" x14ac:dyDescent="0.15">
      <c r="A44" s="177"/>
      <c r="B44" s="197" t="s">
        <v>33</v>
      </c>
      <c r="C44" s="63">
        <v>0</v>
      </c>
      <c r="D44" s="63">
        <v>0</v>
      </c>
      <c r="E44" s="63">
        <v>0</v>
      </c>
      <c r="F44" s="63">
        <v>0</v>
      </c>
      <c r="G44" s="64">
        <v>0</v>
      </c>
      <c r="H44" s="64">
        <v>0</v>
      </c>
      <c r="I44" s="64">
        <v>0</v>
      </c>
      <c r="J44" s="64">
        <v>0</v>
      </c>
      <c r="K44" s="74">
        <v>0</v>
      </c>
      <c r="L44" s="67">
        <v>0</v>
      </c>
      <c r="M44" s="64">
        <v>0</v>
      </c>
      <c r="N44" s="55">
        <v>0</v>
      </c>
      <c r="O44" s="55">
        <v>0</v>
      </c>
      <c r="P44" s="76">
        <v>0</v>
      </c>
    </row>
    <row r="45" spans="1:16" s="5" customFormat="1" ht="10.5" hidden="1" customHeight="1" x14ac:dyDescent="0.15">
      <c r="A45" s="179" t="s">
        <v>35</v>
      </c>
      <c r="B45" s="198" t="s">
        <v>1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7">
        <f>J46+J47+J48</f>
        <v>50175.688710000002</v>
      </c>
      <c r="K45" s="60">
        <v>90019.888999999996</v>
      </c>
      <c r="L45" s="59">
        <f>L46+L47+L48</f>
        <v>44585.69</v>
      </c>
      <c r="M45" s="61">
        <v>0</v>
      </c>
      <c r="N45" s="56">
        <v>0</v>
      </c>
      <c r="O45" s="56">
        <v>0</v>
      </c>
      <c r="P45" s="22">
        <f>SUM(C45:N45)</f>
        <v>184781.26770999999</v>
      </c>
    </row>
    <row r="46" spans="1:16" s="5" customFormat="1" ht="8.25" hidden="1" customHeight="1" x14ac:dyDescent="0.15">
      <c r="A46" s="180"/>
      <c r="B46" s="198" t="s">
        <v>29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7">
        <v>0</v>
      </c>
      <c r="K46" s="60">
        <v>0</v>
      </c>
      <c r="L46" s="59">
        <v>0</v>
      </c>
      <c r="M46" s="61">
        <v>0</v>
      </c>
      <c r="N46" s="56">
        <v>0</v>
      </c>
      <c r="O46" s="56">
        <v>0</v>
      </c>
      <c r="P46" s="23">
        <v>0</v>
      </c>
    </row>
    <row r="47" spans="1:16" s="5" customFormat="1" ht="8.25" hidden="1" customHeight="1" x14ac:dyDescent="0.15">
      <c r="A47" s="180"/>
      <c r="B47" s="198" t="s">
        <v>30</v>
      </c>
      <c r="C47" s="58">
        <v>0</v>
      </c>
      <c r="D47" s="58">
        <v>0</v>
      </c>
      <c r="E47" s="58">
        <v>0</v>
      </c>
      <c r="F47" s="58">
        <v>0</v>
      </c>
      <c r="G47" s="58">
        <v>0</v>
      </c>
      <c r="H47" s="58">
        <v>0</v>
      </c>
      <c r="I47" s="58">
        <v>0</v>
      </c>
      <c r="J47" s="7">
        <v>39136.65</v>
      </c>
      <c r="K47" s="60">
        <v>70215.5</v>
      </c>
      <c r="L47" s="59">
        <v>34776.6</v>
      </c>
      <c r="M47" s="61">
        <v>0</v>
      </c>
      <c r="N47" s="56">
        <v>0</v>
      </c>
      <c r="O47" s="56">
        <v>0</v>
      </c>
      <c r="P47" s="23">
        <f>SUM(C47:N47)</f>
        <v>144128.75</v>
      </c>
    </row>
    <row r="48" spans="1:16" s="18" customFormat="1" ht="4.5" hidden="1" customHeight="1" x14ac:dyDescent="0.15">
      <c r="A48" s="180"/>
      <c r="B48" s="202" t="s">
        <v>31</v>
      </c>
      <c r="C48" s="105">
        <v>0</v>
      </c>
      <c r="D48" s="105">
        <v>0</v>
      </c>
      <c r="E48" s="105">
        <v>0</v>
      </c>
      <c r="F48" s="105">
        <v>0</v>
      </c>
      <c r="G48" s="105">
        <v>0</v>
      </c>
      <c r="H48" s="105">
        <v>0</v>
      </c>
      <c r="I48" s="105">
        <v>0</v>
      </c>
      <c r="J48" s="110">
        <v>11039.038710000001</v>
      </c>
      <c r="K48" s="111">
        <v>19804.388999999999</v>
      </c>
      <c r="L48" s="103">
        <v>9809.09</v>
      </c>
      <c r="M48" s="108">
        <v>0</v>
      </c>
      <c r="N48" s="109">
        <v>0</v>
      </c>
      <c r="O48" s="109">
        <v>0</v>
      </c>
      <c r="P48" s="88">
        <f t="shared" ref="P48" si="0">SUM(C48:N48)</f>
        <v>40652.51771</v>
      </c>
    </row>
    <row r="49" spans="1:16" s="18" customFormat="1" ht="5.25" hidden="1" customHeight="1" x14ac:dyDescent="0.15">
      <c r="A49" s="180"/>
      <c r="B49" s="203"/>
      <c r="C49" s="105"/>
      <c r="D49" s="105"/>
      <c r="E49" s="105"/>
      <c r="F49" s="105"/>
      <c r="G49" s="105"/>
      <c r="H49" s="105"/>
      <c r="I49" s="105"/>
      <c r="J49" s="110"/>
      <c r="K49" s="111"/>
      <c r="L49" s="103"/>
      <c r="M49" s="108"/>
      <c r="N49" s="109"/>
      <c r="O49" s="109"/>
      <c r="P49" s="89"/>
    </row>
    <row r="50" spans="1:16" s="4" customFormat="1" ht="9.75" hidden="1" customHeight="1" x14ac:dyDescent="0.15">
      <c r="A50" s="180"/>
      <c r="B50" s="197" t="s">
        <v>32</v>
      </c>
      <c r="C50" s="63">
        <v>0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4">
        <v>0</v>
      </c>
      <c r="K50" s="74">
        <v>0</v>
      </c>
      <c r="L50" s="59">
        <v>0</v>
      </c>
      <c r="M50" s="64">
        <v>0</v>
      </c>
      <c r="N50" s="9">
        <v>0</v>
      </c>
      <c r="O50" s="32"/>
      <c r="P50" s="76">
        <v>0</v>
      </c>
    </row>
    <row r="51" spans="1:16" s="4" customFormat="1" ht="19.5" hidden="1" customHeight="1" x14ac:dyDescent="0.15">
      <c r="A51" s="181"/>
      <c r="B51" s="197" t="s">
        <v>33</v>
      </c>
      <c r="C51" s="63">
        <v>0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4">
        <v>0</v>
      </c>
      <c r="K51" s="74">
        <v>0</v>
      </c>
      <c r="L51" s="59">
        <v>0</v>
      </c>
      <c r="M51" s="64">
        <v>0</v>
      </c>
      <c r="N51" s="9">
        <v>0</v>
      </c>
      <c r="O51" s="32"/>
      <c r="P51" s="76">
        <v>0</v>
      </c>
    </row>
    <row r="52" spans="1:16" s="5" customFormat="1" ht="10.5" hidden="1" customHeight="1" x14ac:dyDescent="0.15">
      <c r="A52" s="182" t="s">
        <v>34</v>
      </c>
      <c r="B52" s="198" t="s">
        <v>1</v>
      </c>
      <c r="C52" s="58">
        <v>0</v>
      </c>
      <c r="D52" s="58">
        <v>0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60">
        <v>0</v>
      </c>
      <c r="L52" s="59">
        <v>0</v>
      </c>
      <c r="M52" s="58">
        <f>M54+M55</f>
        <v>39061.300000000003</v>
      </c>
      <c r="N52" s="58">
        <f>N54+N55</f>
        <v>79682.899999999994</v>
      </c>
      <c r="O52" s="34">
        <v>0</v>
      </c>
      <c r="P52" s="22">
        <f>P54+P55</f>
        <v>118744.2</v>
      </c>
    </row>
    <row r="53" spans="1:16" s="5" customFormat="1" ht="9" hidden="1" customHeight="1" x14ac:dyDescent="0.15">
      <c r="A53" s="183"/>
      <c r="B53" s="198" t="s">
        <v>29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60">
        <v>0</v>
      </c>
      <c r="L53" s="59">
        <v>0</v>
      </c>
      <c r="M53" s="61">
        <v>0</v>
      </c>
      <c r="N53" s="58">
        <v>0</v>
      </c>
      <c r="O53" s="34">
        <v>0</v>
      </c>
      <c r="P53" s="23">
        <v>0</v>
      </c>
    </row>
    <row r="54" spans="1:16" s="5" customFormat="1" ht="10.5" hidden="1" customHeight="1" x14ac:dyDescent="0.15">
      <c r="A54" s="183"/>
      <c r="B54" s="198" t="s">
        <v>30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  <c r="H54" s="58">
        <v>0</v>
      </c>
      <c r="I54" s="58">
        <v>0</v>
      </c>
      <c r="J54" s="58">
        <v>0</v>
      </c>
      <c r="K54" s="60">
        <v>0</v>
      </c>
      <c r="L54" s="59">
        <v>0</v>
      </c>
      <c r="M54" s="58">
        <v>30467</v>
      </c>
      <c r="N54" s="58">
        <v>62152</v>
      </c>
      <c r="O54" s="34">
        <v>0</v>
      </c>
      <c r="P54" s="23">
        <f>M54+N54</f>
        <v>92619</v>
      </c>
    </row>
    <row r="55" spans="1:16" s="5" customFormat="1" ht="10.5" hidden="1" customHeight="1" x14ac:dyDescent="0.15">
      <c r="A55" s="183"/>
      <c r="B55" s="187" t="s">
        <v>31</v>
      </c>
      <c r="C55" s="106">
        <v>0</v>
      </c>
      <c r="D55" s="106">
        <v>0</v>
      </c>
      <c r="E55" s="106">
        <v>0</v>
      </c>
      <c r="F55" s="106">
        <v>0</v>
      </c>
      <c r="G55" s="106">
        <v>0</v>
      </c>
      <c r="H55" s="106">
        <v>0</v>
      </c>
      <c r="I55" s="106">
        <v>0</v>
      </c>
      <c r="J55" s="106">
        <v>0</v>
      </c>
      <c r="K55" s="107">
        <v>0</v>
      </c>
      <c r="L55" s="103">
        <v>0</v>
      </c>
      <c r="M55" s="106">
        <v>8594.2999999999993</v>
      </c>
      <c r="N55" s="106">
        <v>17530.900000000001</v>
      </c>
      <c r="O55" s="35">
        <v>0</v>
      </c>
      <c r="P55" s="88">
        <f>M55+N55</f>
        <v>26125.200000000001</v>
      </c>
    </row>
    <row r="56" spans="1:16" s="5" customFormat="1" ht="0.75" hidden="1" customHeight="1" x14ac:dyDescent="0.15">
      <c r="A56" s="183"/>
      <c r="B56" s="188"/>
      <c r="C56" s="106"/>
      <c r="D56" s="106"/>
      <c r="E56" s="106"/>
      <c r="F56" s="106"/>
      <c r="G56" s="106"/>
      <c r="H56" s="106"/>
      <c r="I56" s="106"/>
      <c r="J56" s="106"/>
      <c r="K56" s="107"/>
      <c r="L56" s="103"/>
      <c r="M56" s="106"/>
      <c r="N56" s="106"/>
      <c r="O56" s="36"/>
      <c r="P56" s="89"/>
    </row>
    <row r="57" spans="1:16" s="4" customFormat="1" ht="9.75" hidden="1" customHeight="1" x14ac:dyDescent="0.15">
      <c r="A57" s="183"/>
      <c r="B57" s="197" t="s">
        <v>32</v>
      </c>
      <c r="C57" s="63">
        <v>0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74">
        <v>0</v>
      </c>
      <c r="L57" s="59">
        <v>0</v>
      </c>
      <c r="M57" s="64">
        <v>0</v>
      </c>
      <c r="N57" s="64">
        <v>0</v>
      </c>
      <c r="O57" s="32"/>
      <c r="P57" s="76">
        <v>0</v>
      </c>
    </row>
    <row r="58" spans="1:16" s="4" customFormat="1" ht="19.5" hidden="1" customHeight="1" x14ac:dyDescent="0.15">
      <c r="A58" s="184"/>
      <c r="B58" s="197" t="s">
        <v>33</v>
      </c>
      <c r="C58" s="63">
        <v>0</v>
      </c>
      <c r="D58" s="63">
        <v>0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74">
        <v>0</v>
      </c>
      <c r="L58" s="59">
        <v>0</v>
      </c>
      <c r="M58" s="64">
        <v>0</v>
      </c>
      <c r="N58" s="64">
        <v>0</v>
      </c>
      <c r="O58" s="32"/>
      <c r="P58" s="76">
        <v>0</v>
      </c>
    </row>
    <row r="59" spans="1:16" s="5" customFormat="1" ht="10.5" hidden="1" customHeight="1" x14ac:dyDescent="0.15">
      <c r="A59" s="179" t="s">
        <v>43</v>
      </c>
      <c r="B59" s="198" t="s">
        <v>1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  <c r="H59" s="58">
        <v>0</v>
      </c>
      <c r="I59" s="58">
        <v>0</v>
      </c>
      <c r="J59" s="58">
        <v>0</v>
      </c>
      <c r="K59" s="60">
        <v>56709.231</v>
      </c>
      <c r="L59" s="59">
        <f>L61+L62</f>
        <v>47855.590000000004</v>
      </c>
      <c r="M59" s="61">
        <f>M60+M61+M62</f>
        <v>0</v>
      </c>
      <c r="N59" s="58">
        <v>0</v>
      </c>
      <c r="O59" s="34">
        <v>0</v>
      </c>
      <c r="P59" s="22">
        <f>SUM(C59:O59)</f>
        <v>104564.821</v>
      </c>
    </row>
    <row r="60" spans="1:16" s="5" customFormat="1" ht="9.75" hidden="1" customHeight="1" x14ac:dyDescent="0.15">
      <c r="A60" s="180"/>
      <c r="B60" s="198" t="s">
        <v>29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  <c r="H60" s="58">
        <v>0</v>
      </c>
      <c r="I60" s="58">
        <v>0</v>
      </c>
      <c r="J60" s="58">
        <v>0</v>
      </c>
      <c r="K60" s="60">
        <v>0</v>
      </c>
      <c r="L60" s="59">
        <v>0</v>
      </c>
      <c r="M60" s="61">
        <v>0</v>
      </c>
      <c r="N60" s="56">
        <v>0</v>
      </c>
      <c r="O60" s="56">
        <v>0</v>
      </c>
      <c r="P60" s="23">
        <v>0</v>
      </c>
    </row>
    <row r="61" spans="1:16" s="5" customFormat="1" ht="11.25" hidden="1" customHeight="1" x14ac:dyDescent="0.15">
      <c r="A61" s="180"/>
      <c r="B61" s="198" t="s">
        <v>30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60">
        <v>44233.2</v>
      </c>
      <c r="L61" s="59">
        <v>37327.300000000003</v>
      </c>
      <c r="M61" s="61">
        <v>0</v>
      </c>
      <c r="N61" s="56">
        <v>0</v>
      </c>
      <c r="O61" s="56">
        <v>0</v>
      </c>
      <c r="P61" s="23">
        <f>SUM(C61:O61)</f>
        <v>81560.5</v>
      </c>
    </row>
    <row r="62" spans="1:16" s="5" customFormat="1" ht="8.25" hidden="1" customHeight="1" x14ac:dyDescent="0.15">
      <c r="A62" s="180"/>
      <c r="B62" s="187" t="s">
        <v>31</v>
      </c>
      <c r="C62" s="106">
        <v>0</v>
      </c>
      <c r="D62" s="106">
        <v>0</v>
      </c>
      <c r="E62" s="106">
        <v>0</v>
      </c>
      <c r="F62" s="106">
        <v>0</v>
      </c>
      <c r="G62" s="106">
        <v>0</v>
      </c>
      <c r="H62" s="106">
        <v>0</v>
      </c>
      <c r="I62" s="106">
        <v>0</v>
      </c>
      <c r="J62" s="106">
        <v>0</v>
      </c>
      <c r="K62" s="107">
        <f>K59-K61</f>
        <v>12476.031000000003</v>
      </c>
      <c r="L62" s="103">
        <v>10528.29</v>
      </c>
      <c r="M62" s="104">
        <v>0</v>
      </c>
      <c r="N62" s="118">
        <v>0</v>
      </c>
      <c r="O62" s="118">
        <v>0</v>
      </c>
      <c r="P62" s="88">
        <f>SUM(C62:O63)</f>
        <v>23004.321000000004</v>
      </c>
    </row>
    <row r="63" spans="1:16" s="5" customFormat="1" ht="2.25" hidden="1" customHeight="1" x14ac:dyDescent="0.15">
      <c r="A63" s="180"/>
      <c r="B63" s="188"/>
      <c r="C63" s="106"/>
      <c r="D63" s="106"/>
      <c r="E63" s="106"/>
      <c r="F63" s="106"/>
      <c r="G63" s="106"/>
      <c r="H63" s="106"/>
      <c r="I63" s="106"/>
      <c r="J63" s="106"/>
      <c r="K63" s="107"/>
      <c r="L63" s="103"/>
      <c r="M63" s="104"/>
      <c r="N63" s="118"/>
      <c r="O63" s="118"/>
      <c r="P63" s="89"/>
    </row>
    <row r="64" spans="1:16" s="5" customFormat="1" ht="10.5" hidden="1" customHeight="1" x14ac:dyDescent="0.15">
      <c r="A64" s="180"/>
      <c r="B64" s="189" t="s">
        <v>32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60">
        <v>0</v>
      </c>
      <c r="L64" s="59">
        <v>0</v>
      </c>
      <c r="M64" s="61">
        <v>0</v>
      </c>
      <c r="N64" s="27">
        <v>0</v>
      </c>
      <c r="O64" s="37"/>
      <c r="P64" s="83">
        <v>0</v>
      </c>
    </row>
    <row r="65" spans="1:16" s="5" customFormat="1" ht="20.25" hidden="1" customHeight="1" x14ac:dyDescent="0.15">
      <c r="A65" s="181"/>
      <c r="B65" s="189" t="s">
        <v>33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60">
        <v>0</v>
      </c>
      <c r="L65" s="59">
        <v>0</v>
      </c>
      <c r="M65" s="61">
        <v>0</v>
      </c>
      <c r="N65" s="27">
        <v>0</v>
      </c>
      <c r="O65" s="37"/>
      <c r="P65" s="83">
        <v>0</v>
      </c>
    </row>
    <row r="66" spans="1:16" s="5" customFormat="1" ht="10.5" hidden="1" customHeight="1" x14ac:dyDescent="0.15">
      <c r="A66" s="179" t="s">
        <v>44</v>
      </c>
      <c r="B66" s="198" t="s">
        <v>1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  <c r="H66" s="58">
        <v>0</v>
      </c>
      <c r="I66" s="58">
        <v>0</v>
      </c>
      <c r="J66" s="58">
        <v>0</v>
      </c>
      <c r="K66" s="60">
        <v>0</v>
      </c>
      <c r="L66" s="59">
        <v>0</v>
      </c>
      <c r="M66" s="58">
        <v>0</v>
      </c>
      <c r="N66" s="58">
        <v>0</v>
      </c>
      <c r="O66" s="34">
        <v>81239.88</v>
      </c>
      <c r="P66" s="22">
        <v>81239.88</v>
      </c>
    </row>
    <row r="67" spans="1:16" s="5" customFormat="1" ht="10.5" hidden="1" customHeight="1" x14ac:dyDescent="0.15">
      <c r="A67" s="180"/>
      <c r="B67" s="198" t="s">
        <v>29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  <c r="H67" s="58">
        <v>0</v>
      </c>
      <c r="I67" s="58">
        <v>0</v>
      </c>
      <c r="J67" s="58">
        <v>0</v>
      </c>
      <c r="K67" s="60">
        <v>0</v>
      </c>
      <c r="L67" s="59">
        <v>0</v>
      </c>
      <c r="M67" s="58">
        <v>0</v>
      </c>
      <c r="N67" s="58">
        <v>0</v>
      </c>
      <c r="O67" s="34">
        <v>0</v>
      </c>
      <c r="P67" s="23">
        <v>0</v>
      </c>
    </row>
    <row r="68" spans="1:16" s="5" customFormat="1" ht="9" hidden="1" customHeight="1" x14ac:dyDescent="0.15">
      <c r="A68" s="180"/>
      <c r="B68" s="198" t="s">
        <v>30</v>
      </c>
      <c r="C68" s="58">
        <v>0</v>
      </c>
      <c r="D68" s="58">
        <v>0</v>
      </c>
      <c r="E68" s="58">
        <v>0</v>
      </c>
      <c r="F68" s="58">
        <v>0</v>
      </c>
      <c r="G68" s="58">
        <v>0</v>
      </c>
      <c r="H68" s="58">
        <v>0</v>
      </c>
      <c r="I68" s="58">
        <v>0</v>
      </c>
      <c r="J68" s="58">
        <v>0</v>
      </c>
      <c r="K68" s="60">
        <v>0</v>
      </c>
      <c r="L68" s="59">
        <v>0</v>
      </c>
      <c r="M68" s="58">
        <v>0</v>
      </c>
      <c r="N68" s="58">
        <v>0</v>
      </c>
      <c r="O68" s="34">
        <v>63367.1</v>
      </c>
      <c r="P68" s="23">
        <v>63367.1</v>
      </c>
    </row>
    <row r="69" spans="1:16" s="5" customFormat="1" ht="6.75" hidden="1" customHeight="1" x14ac:dyDescent="0.15">
      <c r="A69" s="180"/>
      <c r="B69" s="187" t="s">
        <v>31</v>
      </c>
      <c r="C69" s="106">
        <v>0</v>
      </c>
      <c r="D69" s="106">
        <v>0</v>
      </c>
      <c r="E69" s="106">
        <v>0</v>
      </c>
      <c r="F69" s="106">
        <v>0</v>
      </c>
      <c r="G69" s="106">
        <v>0</v>
      </c>
      <c r="H69" s="106">
        <v>0</v>
      </c>
      <c r="I69" s="106">
        <v>0</v>
      </c>
      <c r="J69" s="106">
        <v>0</v>
      </c>
      <c r="K69" s="107">
        <v>0</v>
      </c>
      <c r="L69" s="103">
        <v>0</v>
      </c>
      <c r="M69" s="106">
        <v>0</v>
      </c>
      <c r="N69" s="106">
        <v>0</v>
      </c>
      <c r="O69" s="122">
        <v>17872.78</v>
      </c>
      <c r="P69" s="88">
        <v>17872.78</v>
      </c>
    </row>
    <row r="70" spans="1:16" s="5" customFormat="1" ht="1.5" hidden="1" customHeight="1" x14ac:dyDescent="0.15">
      <c r="A70" s="180"/>
      <c r="B70" s="188"/>
      <c r="C70" s="106"/>
      <c r="D70" s="106"/>
      <c r="E70" s="106"/>
      <c r="F70" s="106"/>
      <c r="G70" s="106"/>
      <c r="H70" s="106"/>
      <c r="I70" s="106"/>
      <c r="J70" s="106"/>
      <c r="K70" s="107"/>
      <c r="L70" s="103"/>
      <c r="M70" s="106"/>
      <c r="N70" s="106"/>
      <c r="O70" s="123"/>
      <c r="P70" s="89"/>
    </row>
    <row r="71" spans="1:16" s="5" customFormat="1" ht="10.5" hidden="1" customHeight="1" x14ac:dyDescent="0.15">
      <c r="A71" s="180"/>
      <c r="B71" s="189" t="s">
        <v>32</v>
      </c>
      <c r="C71" s="58">
        <v>0</v>
      </c>
      <c r="D71" s="58">
        <v>0</v>
      </c>
      <c r="E71" s="58">
        <v>0</v>
      </c>
      <c r="F71" s="58">
        <v>0</v>
      </c>
      <c r="G71" s="58">
        <v>0</v>
      </c>
      <c r="H71" s="58">
        <v>0</v>
      </c>
      <c r="I71" s="58">
        <v>0</v>
      </c>
      <c r="J71" s="58">
        <v>0</v>
      </c>
      <c r="K71" s="60">
        <v>0</v>
      </c>
      <c r="L71" s="59">
        <v>0</v>
      </c>
      <c r="M71" s="61">
        <v>0</v>
      </c>
      <c r="N71" s="61">
        <v>0</v>
      </c>
      <c r="O71" s="37"/>
      <c r="P71" s="83">
        <v>0</v>
      </c>
    </row>
    <row r="72" spans="1:16" s="5" customFormat="1" ht="20.25" hidden="1" customHeight="1" x14ac:dyDescent="0.15">
      <c r="A72" s="181"/>
      <c r="B72" s="189" t="s">
        <v>33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  <c r="H72" s="58">
        <v>0</v>
      </c>
      <c r="I72" s="58">
        <v>0</v>
      </c>
      <c r="J72" s="58">
        <v>0</v>
      </c>
      <c r="K72" s="60">
        <v>0</v>
      </c>
      <c r="L72" s="59">
        <v>0</v>
      </c>
      <c r="M72" s="61">
        <v>0</v>
      </c>
      <c r="N72" s="61">
        <v>0</v>
      </c>
      <c r="O72" s="37"/>
      <c r="P72" s="83">
        <v>0</v>
      </c>
    </row>
    <row r="73" spans="1:16" s="5" customFormat="1" ht="10.5" hidden="1" customHeight="1" x14ac:dyDescent="0.15">
      <c r="A73" s="182" t="s">
        <v>6</v>
      </c>
      <c r="B73" s="198" t="s">
        <v>1</v>
      </c>
      <c r="C73" s="58">
        <v>0</v>
      </c>
      <c r="D73" s="58">
        <v>0</v>
      </c>
      <c r="E73" s="58">
        <v>0</v>
      </c>
      <c r="F73" s="58">
        <v>0</v>
      </c>
      <c r="G73" s="58">
        <v>0</v>
      </c>
      <c r="H73" s="58">
        <v>0</v>
      </c>
      <c r="I73" s="58">
        <v>0</v>
      </c>
      <c r="J73" s="58">
        <v>0</v>
      </c>
      <c r="K73" s="60">
        <f>K74+K75+K76</f>
        <v>23120</v>
      </c>
      <c r="L73" s="59">
        <f>L74+L75+L76</f>
        <v>16258.27</v>
      </c>
      <c r="M73" s="61">
        <v>0</v>
      </c>
      <c r="N73" s="58">
        <v>0</v>
      </c>
      <c r="O73" s="34">
        <v>0</v>
      </c>
      <c r="P73" s="22">
        <f>P74+P75+P76</f>
        <v>39378.270000000004</v>
      </c>
    </row>
    <row r="74" spans="1:16" s="5" customFormat="1" ht="8.25" hidden="1" customHeight="1" x14ac:dyDescent="0.15">
      <c r="A74" s="183"/>
      <c r="B74" s="198" t="s">
        <v>29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  <c r="H74" s="58">
        <v>0</v>
      </c>
      <c r="I74" s="58">
        <v>0</v>
      </c>
      <c r="J74" s="58">
        <v>0</v>
      </c>
      <c r="K74" s="60">
        <v>0</v>
      </c>
      <c r="L74" s="59">
        <v>0</v>
      </c>
      <c r="M74" s="61">
        <v>0</v>
      </c>
      <c r="N74" s="56">
        <v>0</v>
      </c>
      <c r="O74" s="56">
        <v>0</v>
      </c>
      <c r="P74" s="23">
        <v>0</v>
      </c>
    </row>
    <row r="75" spans="1:16" s="5" customFormat="1" ht="9.75" hidden="1" customHeight="1" x14ac:dyDescent="0.15">
      <c r="A75" s="183"/>
      <c r="B75" s="198" t="s">
        <v>30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  <c r="H75" s="58">
        <v>0</v>
      </c>
      <c r="I75" s="58">
        <v>0</v>
      </c>
      <c r="J75" s="58">
        <v>0</v>
      </c>
      <c r="K75" s="60">
        <v>17940</v>
      </c>
      <c r="L75" s="59">
        <v>12681.5</v>
      </c>
      <c r="M75" s="61">
        <v>0</v>
      </c>
      <c r="N75" s="56">
        <v>0</v>
      </c>
      <c r="O75" s="56">
        <v>0</v>
      </c>
      <c r="P75" s="23">
        <f>SUM(C75:O75)</f>
        <v>30621.5</v>
      </c>
    </row>
    <row r="76" spans="1:16" s="5" customFormat="1" ht="6" hidden="1" customHeight="1" x14ac:dyDescent="0.15">
      <c r="A76" s="183"/>
      <c r="B76" s="187" t="s">
        <v>31</v>
      </c>
      <c r="C76" s="106">
        <v>0</v>
      </c>
      <c r="D76" s="106">
        <v>0</v>
      </c>
      <c r="E76" s="106">
        <v>0</v>
      </c>
      <c r="F76" s="106">
        <v>0</v>
      </c>
      <c r="G76" s="106">
        <v>0</v>
      </c>
      <c r="H76" s="106">
        <v>0</v>
      </c>
      <c r="I76" s="106">
        <v>0</v>
      </c>
      <c r="J76" s="106">
        <v>0</v>
      </c>
      <c r="K76" s="107">
        <v>5180</v>
      </c>
      <c r="L76" s="103">
        <v>3576.77</v>
      </c>
      <c r="M76" s="104">
        <v>0</v>
      </c>
      <c r="N76" s="118">
        <v>0</v>
      </c>
      <c r="O76" s="118">
        <v>0</v>
      </c>
      <c r="P76" s="88">
        <f>SUM(C76:O77)</f>
        <v>8756.77</v>
      </c>
    </row>
    <row r="77" spans="1:16" s="5" customFormat="1" ht="3" hidden="1" customHeight="1" x14ac:dyDescent="0.15">
      <c r="A77" s="184"/>
      <c r="B77" s="188"/>
      <c r="C77" s="106"/>
      <c r="D77" s="106"/>
      <c r="E77" s="106"/>
      <c r="F77" s="106"/>
      <c r="G77" s="106"/>
      <c r="H77" s="106"/>
      <c r="I77" s="106"/>
      <c r="J77" s="106"/>
      <c r="K77" s="107"/>
      <c r="L77" s="103"/>
      <c r="M77" s="104"/>
      <c r="N77" s="118"/>
      <c r="O77" s="118"/>
      <c r="P77" s="89"/>
    </row>
    <row r="78" spans="1:16" s="5" customFormat="1" ht="10.5" hidden="1" customHeight="1" x14ac:dyDescent="0.15">
      <c r="A78" s="185" t="s">
        <v>13</v>
      </c>
      <c r="B78" s="198" t="s">
        <v>1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  <c r="H78" s="58">
        <v>0</v>
      </c>
      <c r="I78" s="58">
        <v>0</v>
      </c>
      <c r="J78" s="58">
        <v>0</v>
      </c>
      <c r="K78" s="59">
        <f>K79+K80+K81</f>
        <v>0</v>
      </c>
      <c r="L78" s="59">
        <v>0</v>
      </c>
      <c r="M78" s="59">
        <v>0</v>
      </c>
      <c r="N78" s="124">
        <v>0</v>
      </c>
      <c r="O78" s="125">
        <f>O80+O81</f>
        <v>140316.46</v>
      </c>
      <c r="P78" s="22">
        <v>140316.46</v>
      </c>
    </row>
    <row r="79" spans="1:16" s="5" customFormat="1" ht="10.5" hidden="1" customHeight="1" x14ac:dyDescent="0.15">
      <c r="A79" s="186"/>
      <c r="B79" s="198" t="s">
        <v>29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  <c r="H79" s="58">
        <v>0</v>
      </c>
      <c r="I79" s="58">
        <v>0</v>
      </c>
      <c r="J79" s="58">
        <v>0</v>
      </c>
      <c r="K79" s="59">
        <v>0</v>
      </c>
      <c r="L79" s="59">
        <v>0</v>
      </c>
      <c r="M79" s="59">
        <v>0</v>
      </c>
      <c r="N79" s="47">
        <v>0</v>
      </c>
      <c r="O79" s="27">
        <v>0</v>
      </c>
      <c r="P79" s="23">
        <v>0</v>
      </c>
    </row>
    <row r="80" spans="1:16" s="5" customFormat="1" ht="10.5" hidden="1" customHeight="1" x14ac:dyDescent="0.15">
      <c r="A80" s="186"/>
      <c r="B80" s="198" t="s">
        <v>30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  <c r="H80" s="58">
        <v>0</v>
      </c>
      <c r="I80" s="58">
        <v>0</v>
      </c>
      <c r="J80" s="58">
        <v>0</v>
      </c>
      <c r="K80" s="59">
        <v>0</v>
      </c>
      <c r="L80" s="59">
        <v>0</v>
      </c>
      <c r="M80" s="59">
        <v>0</v>
      </c>
      <c r="N80" s="47">
        <v>0</v>
      </c>
      <c r="O80" s="27">
        <v>109447</v>
      </c>
      <c r="P80" s="23">
        <v>109447</v>
      </c>
    </row>
    <row r="81" spans="1:16" s="5" customFormat="1" ht="6.75" hidden="1" customHeight="1" x14ac:dyDescent="0.15">
      <c r="A81" s="186"/>
      <c r="B81" s="187" t="s">
        <v>31</v>
      </c>
      <c r="C81" s="112">
        <v>0</v>
      </c>
      <c r="D81" s="112">
        <v>0</v>
      </c>
      <c r="E81" s="112">
        <v>0</v>
      </c>
      <c r="F81" s="112">
        <v>0</v>
      </c>
      <c r="G81" s="112">
        <v>0</v>
      </c>
      <c r="H81" s="112">
        <v>0</v>
      </c>
      <c r="I81" s="112">
        <v>0</v>
      </c>
      <c r="J81" s="112">
        <v>0</v>
      </c>
      <c r="K81" s="114">
        <v>0</v>
      </c>
      <c r="L81" s="114">
        <v>0</v>
      </c>
      <c r="M81" s="114">
        <v>0</v>
      </c>
      <c r="N81" s="116">
        <v>0</v>
      </c>
      <c r="O81" s="120">
        <v>30869.46</v>
      </c>
      <c r="P81" s="88">
        <v>30869.46</v>
      </c>
    </row>
    <row r="82" spans="1:16" s="5" customFormat="1" ht="3.75" hidden="1" customHeight="1" x14ac:dyDescent="0.15">
      <c r="A82" s="186"/>
      <c r="B82" s="188"/>
      <c r="C82" s="113"/>
      <c r="D82" s="113"/>
      <c r="E82" s="113"/>
      <c r="F82" s="113"/>
      <c r="G82" s="113"/>
      <c r="H82" s="113"/>
      <c r="I82" s="113"/>
      <c r="J82" s="113"/>
      <c r="K82" s="115"/>
      <c r="L82" s="115"/>
      <c r="M82" s="115"/>
      <c r="N82" s="117"/>
      <c r="O82" s="121"/>
      <c r="P82" s="89"/>
    </row>
    <row r="83" spans="1:16" s="5" customFormat="1" ht="9.75" hidden="1" customHeight="1" x14ac:dyDescent="0.15">
      <c r="A83" s="186"/>
      <c r="B83" s="189" t="s">
        <v>32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72">
        <v>0</v>
      </c>
      <c r="L83" s="72">
        <v>0</v>
      </c>
      <c r="M83" s="72">
        <v>0</v>
      </c>
      <c r="N83" s="73">
        <v>0</v>
      </c>
      <c r="O83" s="37"/>
      <c r="P83" s="83">
        <v>0</v>
      </c>
    </row>
    <row r="84" spans="1:16" s="5" customFormat="1" ht="21" hidden="1" customHeight="1" x14ac:dyDescent="0.15">
      <c r="A84" s="190"/>
      <c r="B84" s="189" t="s">
        <v>33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72">
        <v>0</v>
      </c>
      <c r="L84" s="72">
        <v>0</v>
      </c>
      <c r="M84" s="72">
        <v>0</v>
      </c>
      <c r="N84" s="73">
        <v>0</v>
      </c>
      <c r="O84" s="37"/>
      <c r="P84" s="83">
        <v>0</v>
      </c>
    </row>
    <row r="85" spans="1:16" s="4" customFormat="1" ht="10.5" hidden="1" customHeight="1" x14ac:dyDescent="0.15">
      <c r="A85" s="178" t="s">
        <v>7</v>
      </c>
      <c r="B85" s="175" t="s">
        <v>1</v>
      </c>
      <c r="C85" s="64">
        <v>2540</v>
      </c>
      <c r="D85" s="63">
        <v>0</v>
      </c>
      <c r="E85" s="63">
        <v>0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67">
        <v>0</v>
      </c>
      <c r="L85" s="67">
        <v>0</v>
      </c>
      <c r="M85" s="67">
        <v>0</v>
      </c>
      <c r="N85" s="68">
        <v>0</v>
      </c>
      <c r="O85" s="55">
        <v>0</v>
      </c>
      <c r="P85" s="81">
        <v>2540</v>
      </c>
    </row>
    <row r="86" spans="1:16" s="4" customFormat="1" ht="9" hidden="1" customHeight="1" x14ac:dyDescent="0.15">
      <c r="A86" s="172"/>
      <c r="B86" s="175" t="s">
        <v>29</v>
      </c>
      <c r="C86" s="64">
        <v>0</v>
      </c>
      <c r="D86" s="63">
        <v>0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7">
        <v>0</v>
      </c>
      <c r="L86" s="67">
        <v>0</v>
      </c>
      <c r="M86" s="67">
        <v>0</v>
      </c>
      <c r="N86" s="68">
        <v>0</v>
      </c>
      <c r="O86" s="55">
        <v>0</v>
      </c>
      <c r="P86" s="21">
        <v>0</v>
      </c>
    </row>
    <row r="87" spans="1:16" s="4" customFormat="1" ht="8.25" hidden="1" customHeight="1" x14ac:dyDescent="0.15">
      <c r="A87" s="172"/>
      <c r="B87" s="175" t="s">
        <v>30</v>
      </c>
      <c r="C87" s="64">
        <v>2413</v>
      </c>
      <c r="D87" s="63">
        <v>0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7">
        <v>0</v>
      </c>
      <c r="L87" s="67">
        <v>0</v>
      </c>
      <c r="M87" s="67">
        <v>0</v>
      </c>
      <c r="N87" s="68">
        <v>0</v>
      </c>
      <c r="O87" s="55">
        <v>0</v>
      </c>
      <c r="P87" s="21">
        <v>2413</v>
      </c>
    </row>
    <row r="88" spans="1:16" s="4" customFormat="1" ht="5.25" hidden="1" customHeight="1" x14ac:dyDescent="0.15">
      <c r="A88" s="172"/>
      <c r="B88" s="191" t="s">
        <v>31</v>
      </c>
      <c r="C88" s="90">
        <v>127</v>
      </c>
      <c r="D88" s="91">
        <v>0</v>
      </c>
      <c r="E88" s="91">
        <v>0</v>
      </c>
      <c r="F88" s="91">
        <v>0</v>
      </c>
      <c r="G88" s="91">
        <v>0</v>
      </c>
      <c r="H88" s="91">
        <v>0</v>
      </c>
      <c r="I88" s="91">
        <v>0</v>
      </c>
      <c r="J88" s="91">
        <v>0</v>
      </c>
      <c r="K88" s="93">
        <v>0</v>
      </c>
      <c r="L88" s="93">
        <v>0</v>
      </c>
      <c r="M88" s="93">
        <v>0</v>
      </c>
      <c r="N88" s="92">
        <v>0</v>
      </c>
      <c r="O88" s="101">
        <v>0</v>
      </c>
      <c r="P88" s="86">
        <v>127</v>
      </c>
    </row>
    <row r="89" spans="1:16" s="4" customFormat="1" ht="3.75" hidden="1" customHeight="1" x14ac:dyDescent="0.15">
      <c r="A89" s="172"/>
      <c r="B89" s="201"/>
      <c r="C89" s="90"/>
      <c r="D89" s="91"/>
      <c r="E89" s="91"/>
      <c r="F89" s="91"/>
      <c r="G89" s="91"/>
      <c r="H89" s="91"/>
      <c r="I89" s="91"/>
      <c r="J89" s="91"/>
      <c r="K89" s="93"/>
      <c r="L89" s="93"/>
      <c r="M89" s="93"/>
      <c r="N89" s="92"/>
      <c r="O89" s="101"/>
      <c r="P89" s="87"/>
    </row>
    <row r="90" spans="1:16" s="4" customFormat="1" ht="9.75" hidden="1" customHeight="1" x14ac:dyDescent="0.15">
      <c r="A90" s="172"/>
      <c r="B90" s="197" t="s">
        <v>32</v>
      </c>
      <c r="C90" s="64">
        <v>0</v>
      </c>
      <c r="D90" s="64">
        <v>0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7">
        <v>0</v>
      </c>
      <c r="L90" s="67">
        <v>0</v>
      </c>
      <c r="M90" s="67">
        <v>0</v>
      </c>
      <c r="N90" s="68">
        <v>0</v>
      </c>
      <c r="O90" s="55">
        <v>0</v>
      </c>
      <c r="P90" s="76">
        <v>0</v>
      </c>
    </row>
    <row r="91" spans="1:16" s="4" customFormat="1" ht="22.5" hidden="1" customHeight="1" x14ac:dyDescent="0.15">
      <c r="A91" s="177"/>
      <c r="B91" s="197" t="s">
        <v>33</v>
      </c>
      <c r="C91" s="64">
        <v>0</v>
      </c>
      <c r="D91" s="64">
        <v>0</v>
      </c>
      <c r="E91" s="64">
        <v>0</v>
      </c>
      <c r="F91" s="64">
        <v>0</v>
      </c>
      <c r="G91" s="64">
        <v>0</v>
      </c>
      <c r="H91" s="64">
        <v>0</v>
      </c>
      <c r="I91" s="64">
        <v>0</v>
      </c>
      <c r="J91" s="64">
        <v>0</v>
      </c>
      <c r="K91" s="67">
        <v>0</v>
      </c>
      <c r="L91" s="67">
        <v>0</v>
      </c>
      <c r="M91" s="67">
        <v>0</v>
      </c>
      <c r="N91" s="68">
        <v>0</v>
      </c>
      <c r="O91" s="55">
        <v>0</v>
      </c>
      <c r="P91" s="76">
        <v>0</v>
      </c>
    </row>
    <row r="92" spans="1:16" s="4" customFormat="1" ht="11.25" hidden="1" customHeight="1" x14ac:dyDescent="0.15">
      <c r="A92" s="178" t="s">
        <v>8</v>
      </c>
      <c r="B92" s="175" t="s">
        <v>1</v>
      </c>
      <c r="C92" s="63">
        <v>0</v>
      </c>
      <c r="D92" s="63">
        <v>0</v>
      </c>
      <c r="E92" s="63">
        <v>0</v>
      </c>
      <c r="F92" s="63">
        <v>0</v>
      </c>
      <c r="G92" s="63">
        <v>0</v>
      </c>
      <c r="H92" s="69">
        <f>H93+H94+H95</f>
        <v>3100.39</v>
      </c>
      <c r="I92" s="66">
        <v>509.54748999999998</v>
      </c>
      <c r="J92" s="69">
        <v>0</v>
      </c>
      <c r="K92" s="67">
        <v>0</v>
      </c>
      <c r="L92" s="67">
        <v>0</v>
      </c>
      <c r="M92" s="67">
        <v>0</v>
      </c>
      <c r="N92" s="68">
        <v>0</v>
      </c>
      <c r="O92" s="55">
        <v>0</v>
      </c>
      <c r="P92" s="81">
        <v>3609.9374900000003</v>
      </c>
    </row>
    <row r="93" spans="1:16" s="4" customFormat="1" ht="9.75" hidden="1" customHeight="1" x14ac:dyDescent="0.15">
      <c r="A93" s="172"/>
      <c r="B93" s="175" t="s">
        <v>29</v>
      </c>
      <c r="C93" s="63">
        <v>0</v>
      </c>
      <c r="D93" s="63">
        <v>0</v>
      </c>
      <c r="E93" s="63">
        <v>0</v>
      </c>
      <c r="F93" s="63">
        <v>0</v>
      </c>
      <c r="G93" s="63">
        <v>0</v>
      </c>
      <c r="H93" s="69">
        <v>0</v>
      </c>
      <c r="I93" s="63">
        <v>0</v>
      </c>
      <c r="J93" s="63">
        <v>0</v>
      </c>
      <c r="K93" s="67">
        <v>0</v>
      </c>
      <c r="L93" s="67">
        <v>0</v>
      </c>
      <c r="M93" s="67">
        <v>0</v>
      </c>
      <c r="N93" s="68">
        <v>0</v>
      </c>
      <c r="O93" s="55">
        <v>0</v>
      </c>
      <c r="P93" s="21">
        <v>0</v>
      </c>
    </row>
    <row r="94" spans="1:16" s="4" customFormat="1" ht="8.25" hidden="1" customHeight="1" x14ac:dyDescent="0.15">
      <c r="A94" s="172"/>
      <c r="B94" s="175" t="s">
        <v>30</v>
      </c>
      <c r="C94" s="63">
        <v>0</v>
      </c>
      <c r="D94" s="63">
        <v>0</v>
      </c>
      <c r="E94" s="63">
        <v>0</v>
      </c>
      <c r="F94" s="63">
        <v>0</v>
      </c>
      <c r="G94" s="63">
        <v>0</v>
      </c>
      <c r="H94" s="69">
        <v>2945</v>
      </c>
      <c r="I94" s="63">
        <v>0</v>
      </c>
      <c r="J94" s="63">
        <v>0</v>
      </c>
      <c r="K94" s="67">
        <v>0</v>
      </c>
      <c r="L94" s="67">
        <v>0</v>
      </c>
      <c r="M94" s="67">
        <v>0</v>
      </c>
      <c r="N94" s="68">
        <v>0</v>
      </c>
      <c r="O94" s="55">
        <v>0</v>
      </c>
      <c r="P94" s="21">
        <v>2945</v>
      </c>
    </row>
    <row r="95" spans="1:16" s="4" customFormat="1" ht="5.25" hidden="1" customHeight="1" x14ac:dyDescent="0.15">
      <c r="A95" s="172"/>
      <c r="B95" s="191" t="s">
        <v>31</v>
      </c>
      <c r="C95" s="91">
        <v>0</v>
      </c>
      <c r="D95" s="91">
        <v>0</v>
      </c>
      <c r="E95" s="91">
        <v>0</v>
      </c>
      <c r="F95" s="91">
        <v>0</v>
      </c>
      <c r="G95" s="91">
        <v>0</v>
      </c>
      <c r="H95" s="94">
        <v>155.38999999999999</v>
      </c>
      <c r="I95" s="95">
        <v>509.54748999999998</v>
      </c>
      <c r="J95" s="91">
        <v>0</v>
      </c>
      <c r="K95" s="93">
        <v>0</v>
      </c>
      <c r="L95" s="93">
        <v>0</v>
      </c>
      <c r="M95" s="93">
        <v>0</v>
      </c>
      <c r="N95" s="92">
        <v>0</v>
      </c>
      <c r="O95" s="101">
        <v>0</v>
      </c>
      <c r="P95" s="86">
        <v>664.93749000000003</v>
      </c>
    </row>
    <row r="96" spans="1:16" s="4" customFormat="1" ht="4.5" hidden="1" customHeight="1" x14ac:dyDescent="0.15">
      <c r="A96" s="172"/>
      <c r="B96" s="201"/>
      <c r="C96" s="91"/>
      <c r="D96" s="91"/>
      <c r="E96" s="91"/>
      <c r="F96" s="91"/>
      <c r="G96" s="91"/>
      <c r="H96" s="94"/>
      <c r="I96" s="95"/>
      <c r="J96" s="91"/>
      <c r="K96" s="93"/>
      <c r="L96" s="93"/>
      <c r="M96" s="93"/>
      <c r="N96" s="92"/>
      <c r="O96" s="101"/>
      <c r="P96" s="87"/>
    </row>
    <row r="97" spans="1:16" s="4" customFormat="1" ht="10.5" hidden="1" x14ac:dyDescent="0.15">
      <c r="A97" s="172"/>
      <c r="B97" s="197" t="s">
        <v>32</v>
      </c>
      <c r="C97" s="63">
        <v>0</v>
      </c>
      <c r="D97" s="63">
        <v>0</v>
      </c>
      <c r="E97" s="63">
        <v>0</v>
      </c>
      <c r="F97" s="63">
        <v>0</v>
      </c>
      <c r="G97" s="63">
        <v>0</v>
      </c>
      <c r="H97" s="69">
        <v>0</v>
      </c>
      <c r="I97" s="66">
        <v>0</v>
      </c>
      <c r="J97" s="69">
        <v>0</v>
      </c>
      <c r="K97" s="67">
        <v>0</v>
      </c>
      <c r="L97" s="67">
        <v>0</v>
      </c>
      <c r="M97" s="67">
        <v>0</v>
      </c>
      <c r="N97" s="68">
        <v>0</v>
      </c>
      <c r="O97" s="55">
        <v>0</v>
      </c>
      <c r="P97" s="76">
        <v>0</v>
      </c>
    </row>
    <row r="98" spans="1:16" s="4" customFormat="1" ht="19.5" hidden="1" x14ac:dyDescent="0.15">
      <c r="A98" s="177"/>
      <c r="B98" s="197" t="s">
        <v>33</v>
      </c>
      <c r="C98" s="63">
        <v>0</v>
      </c>
      <c r="D98" s="63">
        <v>0</v>
      </c>
      <c r="E98" s="63">
        <v>0</v>
      </c>
      <c r="F98" s="63">
        <v>0</v>
      </c>
      <c r="G98" s="63">
        <v>0</v>
      </c>
      <c r="H98" s="69">
        <v>0</v>
      </c>
      <c r="I98" s="66">
        <v>0</v>
      </c>
      <c r="J98" s="69">
        <v>0</v>
      </c>
      <c r="K98" s="67">
        <v>0</v>
      </c>
      <c r="L98" s="67">
        <v>0</v>
      </c>
      <c r="M98" s="67">
        <v>0</v>
      </c>
      <c r="N98" s="68">
        <v>0</v>
      </c>
      <c r="O98" s="55">
        <v>0</v>
      </c>
      <c r="P98" s="76">
        <v>0</v>
      </c>
    </row>
    <row r="99" spans="1:16" s="4" customFormat="1" ht="10.5" hidden="1" customHeight="1" x14ac:dyDescent="0.15">
      <c r="A99" s="185" t="s">
        <v>9</v>
      </c>
      <c r="B99" s="175" t="s">
        <v>1</v>
      </c>
      <c r="C99" s="63">
        <v>0</v>
      </c>
      <c r="D99" s="63">
        <v>0</v>
      </c>
      <c r="E99" s="63">
        <v>0</v>
      </c>
      <c r="F99" s="63">
        <v>0</v>
      </c>
      <c r="G99" s="63">
        <v>0</v>
      </c>
      <c r="H99" s="64">
        <v>0</v>
      </c>
      <c r="I99" s="64">
        <v>3206</v>
      </c>
      <c r="J99" s="69">
        <f>J100+J101+J102</f>
        <v>2422.8833999999997</v>
      </c>
      <c r="K99" s="67">
        <v>0</v>
      </c>
      <c r="L99" s="67">
        <v>0</v>
      </c>
      <c r="M99" s="67">
        <v>0</v>
      </c>
      <c r="N99" s="68">
        <v>0</v>
      </c>
      <c r="O99" s="55">
        <v>0</v>
      </c>
      <c r="P99" s="81">
        <v>5628.8833999999997</v>
      </c>
    </row>
    <row r="100" spans="1:16" s="4" customFormat="1" ht="9.75" hidden="1" customHeight="1" x14ac:dyDescent="0.15">
      <c r="A100" s="186"/>
      <c r="B100" s="175" t="s">
        <v>29</v>
      </c>
      <c r="C100" s="63">
        <v>0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4">
        <v>0</v>
      </c>
      <c r="J100" s="64">
        <v>0</v>
      </c>
      <c r="K100" s="67">
        <v>0</v>
      </c>
      <c r="L100" s="67">
        <v>0</v>
      </c>
      <c r="M100" s="67">
        <v>0</v>
      </c>
      <c r="N100" s="68">
        <v>0</v>
      </c>
      <c r="O100" s="55">
        <v>0</v>
      </c>
      <c r="P100" s="21">
        <v>0</v>
      </c>
    </row>
    <row r="101" spans="1:16" s="4" customFormat="1" ht="9" hidden="1" customHeight="1" x14ac:dyDescent="0.15">
      <c r="A101" s="186"/>
      <c r="B101" s="175" t="s">
        <v>30</v>
      </c>
      <c r="C101" s="63">
        <v>0</v>
      </c>
      <c r="D101" s="63">
        <v>0</v>
      </c>
      <c r="E101" s="63">
        <v>0</v>
      </c>
      <c r="F101" s="63">
        <v>0</v>
      </c>
      <c r="G101" s="63">
        <v>0</v>
      </c>
      <c r="H101" s="63">
        <v>0</v>
      </c>
      <c r="I101" s="64">
        <v>2500</v>
      </c>
      <c r="J101" s="64">
        <v>1889.33</v>
      </c>
      <c r="K101" s="67">
        <v>0</v>
      </c>
      <c r="L101" s="67">
        <v>0</v>
      </c>
      <c r="M101" s="67">
        <v>0</v>
      </c>
      <c r="N101" s="68">
        <v>0</v>
      </c>
      <c r="O101" s="55">
        <v>0</v>
      </c>
      <c r="P101" s="21">
        <v>4389.33</v>
      </c>
    </row>
    <row r="102" spans="1:16" s="4" customFormat="1" ht="9" hidden="1" customHeight="1" x14ac:dyDescent="0.15">
      <c r="A102" s="186"/>
      <c r="B102" s="191" t="s">
        <v>31</v>
      </c>
      <c r="C102" s="91">
        <v>0</v>
      </c>
      <c r="D102" s="91">
        <v>0</v>
      </c>
      <c r="E102" s="91">
        <v>0</v>
      </c>
      <c r="F102" s="91">
        <v>0</v>
      </c>
      <c r="G102" s="91">
        <v>0</v>
      </c>
      <c r="H102" s="91">
        <v>0</v>
      </c>
      <c r="I102" s="90">
        <v>706</v>
      </c>
      <c r="J102" s="94">
        <v>533.55340000000001</v>
      </c>
      <c r="K102" s="93">
        <v>0</v>
      </c>
      <c r="L102" s="93">
        <v>0</v>
      </c>
      <c r="M102" s="93">
        <v>0</v>
      </c>
      <c r="N102" s="92">
        <v>0</v>
      </c>
      <c r="O102" s="101">
        <v>0</v>
      </c>
      <c r="P102" s="86">
        <v>1239.5534</v>
      </c>
    </row>
    <row r="103" spans="1:16" s="4" customFormat="1" ht="3" hidden="1" customHeight="1" x14ac:dyDescent="0.15">
      <c r="A103" s="186"/>
      <c r="B103" s="201"/>
      <c r="C103" s="91"/>
      <c r="D103" s="91"/>
      <c r="E103" s="91"/>
      <c r="F103" s="91"/>
      <c r="G103" s="91"/>
      <c r="H103" s="91"/>
      <c r="I103" s="90"/>
      <c r="J103" s="94"/>
      <c r="K103" s="93"/>
      <c r="L103" s="93"/>
      <c r="M103" s="93"/>
      <c r="N103" s="92"/>
      <c r="O103" s="101"/>
      <c r="P103" s="87"/>
    </row>
    <row r="104" spans="1:16" s="4" customFormat="1" ht="10.5" hidden="1" x14ac:dyDescent="0.15">
      <c r="A104" s="186"/>
      <c r="B104" s="197" t="s">
        <v>32</v>
      </c>
      <c r="C104" s="63">
        <v>0</v>
      </c>
      <c r="D104" s="63">
        <v>0</v>
      </c>
      <c r="E104" s="63">
        <v>0</v>
      </c>
      <c r="F104" s="63">
        <v>0</v>
      </c>
      <c r="G104" s="63">
        <v>0</v>
      </c>
      <c r="H104" s="63">
        <v>0</v>
      </c>
      <c r="I104" s="64">
        <v>0</v>
      </c>
      <c r="J104" s="69">
        <v>0</v>
      </c>
      <c r="K104" s="67">
        <v>0</v>
      </c>
      <c r="L104" s="67">
        <v>0</v>
      </c>
      <c r="M104" s="67">
        <v>0</v>
      </c>
      <c r="N104" s="68">
        <v>0</v>
      </c>
      <c r="O104" s="55">
        <v>0</v>
      </c>
      <c r="P104" s="76">
        <v>0</v>
      </c>
    </row>
    <row r="105" spans="1:16" s="4" customFormat="1" ht="19.5" hidden="1" x14ac:dyDescent="0.15">
      <c r="A105" s="190"/>
      <c r="B105" s="197" t="s">
        <v>33</v>
      </c>
      <c r="C105" s="63">
        <v>0</v>
      </c>
      <c r="D105" s="63">
        <v>0</v>
      </c>
      <c r="E105" s="63">
        <v>0</v>
      </c>
      <c r="F105" s="63">
        <v>0</v>
      </c>
      <c r="G105" s="63">
        <v>0</v>
      </c>
      <c r="H105" s="63">
        <v>0</v>
      </c>
      <c r="I105" s="64">
        <v>0</v>
      </c>
      <c r="J105" s="69">
        <v>0</v>
      </c>
      <c r="K105" s="67">
        <v>0</v>
      </c>
      <c r="L105" s="67">
        <v>0</v>
      </c>
      <c r="M105" s="67">
        <v>0</v>
      </c>
      <c r="N105" s="68">
        <v>0</v>
      </c>
      <c r="O105" s="55">
        <v>0</v>
      </c>
      <c r="P105" s="76">
        <v>0</v>
      </c>
    </row>
    <row r="106" spans="1:16" s="4" customFormat="1" ht="10.5" hidden="1" customHeight="1" x14ac:dyDescent="0.15">
      <c r="A106" s="178" t="s">
        <v>45</v>
      </c>
      <c r="B106" s="175" t="s">
        <v>1</v>
      </c>
      <c r="C106" s="63">
        <v>0</v>
      </c>
      <c r="D106" s="63">
        <v>0</v>
      </c>
      <c r="E106" s="63">
        <v>0</v>
      </c>
      <c r="F106" s="63">
        <v>0</v>
      </c>
      <c r="G106" s="63">
        <v>0</v>
      </c>
      <c r="H106" s="63">
        <v>0</v>
      </c>
      <c r="I106" s="64">
        <v>7436</v>
      </c>
      <c r="J106" s="66">
        <f>J107+J108+J109</f>
        <v>3595.1087500000003</v>
      </c>
      <c r="K106" s="67">
        <v>0</v>
      </c>
      <c r="L106" s="67">
        <v>0</v>
      </c>
      <c r="M106" s="67">
        <v>0</v>
      </c>
      <c r="N106" s="68">
        <v>0</v>
      </c>
      <c r="O106" s="55">
        <v>0</v>
      </c>
      <c r="P106" s="81">
        <v>11031.108749999999</v>
      </c>
    </row>
    <row r="107" spans="1:16" s="4" customFormat="1" ht="9" hidden="1" customHeight="1" x14ac:dyDescent="0.15">
      <c r="A107" s="172"/>
      <c r="B107" s="175" t="s">
        <v>29</v>
      </c>
      <c r="C107" s="63">
        <v>0</v>
      </c>
      <c r="D107" s="63">
        <v>0</v>
      </c>
      <c r="E107" s="63">
        <v>0</v>
      </c>
      <c r="F107" s="63">
        <v>0</v>
      </c>
      <c r="G107" s="63">
        <v>0</v>
      </c>
      <c r="H107" s="63">
        <v>0</v>
      </c>
      <c r="I107" s="64">
        <v>0</v>
      </c>
      <c r="J107" s="64">
        <v>0</v>
      </c>
      <c r="K107" s="67">
        <v>0</v>
      </c>
      <c r="L107" s="67">
        <v>0</v>
      </c>
      <c r="M107" s="67">
        <v>0</v>
      </c>
      <c r="N107" s="68">
        <v>0</v>
      </c>
      <c r="O107" s="55">
        <v>0</v>
      </c>
      <c r="P107" s="21">
        <v>0</v>
      </c>
    </row>
    <row r="108" spans="1:16" s="4" customFormat="1" ht="9.75" hidden="1" customHeight="1" x14ac:dyDescent="0.15">
      <c r="A108" s="172"/>
      <c r="B108" s="175" t="s">
        <v>30</v>
      </c>
      <c r="C108" s="63">
        <v>0</v>
      </c>
      <c r="D108" s="63">
        <v>0</v>
      </c>
      <c r="E108" s="63">
        <v>0</v>
      </c>
      <c r="F108" s="63">
        <v>0</v>
      </c>
      <c r="G108" s="63">
        <v>0</v>
      </c>
      <c r="H108" s="63">
        <v>0</v>
      </c>
      <c r="I108" s="64">
        <v>5800</v>
      </c>
      <c r="J108" s="64">
        <v>2804.15</v>
      </c>
      <c r="K108" s="67">
        <v>0</v>
      </c>
      <c r="L108" s="67">
        <v>0</v>
      </c>
      <c r="M108" s="67">
        <v>0</v>
      </c>
      <c r="N108" s="68">
        <v>0</v>
      </c>
      <c r="O108" s="55">
        <v>0</v>
      </c>
      <c r="P108" s="21">
        <v>8604.15</v>
      </c>
    </row>
    <row r="109" spans="1:16" s="4" customFormat="1" ht="9" hidden="1" customHeight="1" x14ac:dyDescent="0.15">
      <c r="A109" s="172"/>
      <c r="B109" s="191" t="s">
        <v>31</v>
      </c>
      <c r="C109" s="91">
        <v>0</v>
      </c>
      <c r="D109" s="91">
        <v>0</v>
      </c>
      <c r="E109" s="91">
        <v>0</v>
      </c>
      <c r="F109" s="91">
        <v>0</v>
      </c>
      <c r="G109" s="91">
        <v>0</v>
      </c>
      <c r="H109" s="91">
        <v>0</v>
      </c>
      <c r="I109" s="90">
        <v>1636</v>
      </c>
      <c r="J109" s="95">
        <v>790.95875000000001</v>
      </c>
      <c r="K109" s="93">
        <v>0</v>
      </c>
      <c r="L109" s="93">
        <v>0</v>
      </c>
      <c r="M109" s="93">
        <v>0</v>
      </c>
      <c r="N109" s="92">
        <v>0</v>
      </c>
      <c r="O109" s="101">
        <v>0</v>
      </c>
      <c r="P109" s="86">
        <v>2426.9587499999998</v>
      </c>
    </row>
    <row r="110" spans="1:16" s="4" customFormat="1" ht="3.75" hidden="1" customHeight="1" x14ac:dyDescent="0.15">
      <c r="A110" s="172"/>
      <c r="B110" s="201"/>
      <c r="C110" s="91"/>
      <c r="D110" s="91"/>
      <c r="E110" s="91"/>
      <c r="F110" s="91"/>
      <c r="G110" s="91"/>
      <c r="H110" s="91"/>
      <c r="I110" s="90"/>
      <c r="J110" s="95"/>
      <c r="K110" s="93"/>
      <c r="L110" s="93"/>
      <c r="M110" s="93"/>
      <c r="N110" s="92"/>
      <c r="O110" s="101"/>
      <c r="P110" s="87"/>
    </row>
    <row r="111" spans="1:16" s="31" customFormat="1" ht="0.75" hidden="1" customHeight="1" x14ac:dyDescent="0.15">
      <c r="A111" s="172"/>
      <c r="B111" s="197" t="s">
        <v>32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29">
        <v>0</v>
      </c>
      <c r="J111" s="30">
        <v>0</v>
      </c>
      <c r="K111" s="42">
        <v>0</v>
      </c>
      <c r="L111" s="42">
        <v>0</v>
      </c>
      <c r="M111" s="42">
        <v>0</v>
      </c>
      <c r="N111" s="48">
        <v>0</v>
      </c>
      <c r="O111" s="33"/>
      <c r="P111" s="76">
        <v>0</v>
      </c>
    </row>
    <row r="112" spans="1:16" s="4" customFormat="1" ht="9" hidden="1" customHeight="1" x14ac:dyDescent="0.15">
      <c r="A112" s="177"/>
      <c r="B112" s="197" t="s">
        <v>33</v>
      </c>
      <c r="C112" s="63">
        <v>0</v>
      </c>
      <c r="D112" s="63">
        <v>0</v>
      </c>
      <c r="E112" s="63">
        <v>0</v>
      </c>
      <c r="F112" s="63">
        <v>0</v>
      </c>
      <c r="G112" s="63">
        <v>0</v>
      </c>
      <c r="H112" s="63">
        <v>0</v>
      </c>
      <c r="I112" s="64">
        <v>0</v>
      </c>
      <c r="J112" s="66">
        <v>0</v>
      </c>
      <c r="K112" s="67">
        <v>0</v>
      </c>
      <c r="L112" s="67">
        <v>0</v>
      </c>
      <c r="M112" s="67">
        <v>0</v>
      </c>
      <c r="N112" s="68">
        <v>0</v>
      </c>
      <c r="O112" s="33"/>
      <c r="P112" s="76">
        <v>0</v>
      </c>
    </row>
    <row r="113" spans="1:16" s="4" customFormat="1" ht="10.5" hidden="1" customHeight="1" x14ac:dyDescent="0.15">
      <c r="A113" s="178" t="s">
        <v>46</v>
      </c>
      <c r="B113" s="175" t="s">
        <v>1</v>
      </c>
      <c r="C113" s="63">
        <v>0</v>
      </c>
      <c r="D113" s="63">
        <v>0</v>
      </c>
      <c r="E113" s="63">
        <v>0</v>
      </c>
      <c r="F113" s="63">
        <v>0</v>
      </c>
      <c r="G113" s="63">
        <v>0</v>
      </c>
      <c r="H113" s="63">
        <v>0</v>
      </c>
      <c r="I113" s="64">
        <v>5000</v>
      </c>
      <c r="J113" s="63">
        <f>J114+J115+J116</f>
        <v>3384.3180000000002</v>
      </c>
      <c r="K113" s="67">
        <v>0</v>
      </c>
      <c r="L113" s="67">
        <v>0</v>
      </c>
      <c r="M113" s="67">
        <v>0</v>
      </c>
      <c r="N113" s="68">
        <v>0</v>
      </c>
      <c r="O113" s="55">
        <v>0</v>
      </c>
      <c r="P113" s="81">
        <v>8384.3180000000011</v>
      </c>
    </row>
    <row r="114" spans="1:16" s="4" customFormat="1" ht="10.5" hidden="1" customHeight="1" x14ac:dyDescent="0.15">
      <c r="A114" s="172"/>
      <c r="B114" s="175" t="s">
        <v>29</v>
      </c>
      <c r="C114" s="63">
        <v>0</v>
      </c>
      <c r="D114" s="63">
        <v>0</v>
      </c>
      <c r="E114" s="63">
        <v>0</v>
      </c>
      <c r="F114" s="63">
        <v>0</v>
      </c>
      <c r="G114" s="63">
        <v>0</v>
      </c>
      <c r="H114" s="63">
        <v>0</v>
      </c>
      <c r="I114" s="64">
        <v>0</v>
      </c>
      <c r="J114" s="63">
        <v>0</v>
      </c>
      <c r="K114" s="67">
        <v>0</v>
      </c>
      <c r="L114" s="67">
        <v>0</v>
      </c>
      <c r="M114" s="67">
        <v>0</v>
      </c>
      <c r="N114" s="68">
        <v>0</v>
      </c>
      <c r="O114" s="55">
        <v>0</v>
      </c>
      <c r="P114" s="21">
        <v>0</v>
      </c>
    </row>
    <row r="115" spans="1:16" s="4" customFormat="1" ht="8.25" hidden="1" customHeight="1" x14ac:dyDescent="0.15">
      <c r="A115" s="172"/>
      <c r="B115" s="175" t="s">
        <v>30</v>
      </c>
      <c r="C115" s="63">
        <v>0</v>
      </c>
      <c r="D115" s="63">
        <v>0</v>
      </c>
      <c r="E115" s="63">
        <v>0</v>
      </c>
      <c r="F115" s="63">
        <v>0</v>
      </c>
      <c r="G115" s="63">
        <v>0</v>
      </c>
      <c r="H115" s="63">
        <v>0</v>
      </c>
      <c r="I115" s="64">
        <v>3900</v>
      </c>
      <c r="J115" s="63">
        <v>2639.77</v>
      </c>
      <c r="K115" s="67">
        <v>0</v>
      </c>
      <c r="L115" s="67">
        <v>0</v>
      </c>
      <c r="M115" s="67">
        <v>0</v>
      </c>
      <c r="N115" s="68">
        <v>0</v>
      </c>
      <c r="O115" s="55">
        <v>0</v>
      </c>
      <c r="P115" s="21">
        <v>6539.77</v>
      </c>
    </row>
    <row r="116" spans="1:16" s="4" customFormat="1" ht="5.25" hidden="1" customHeight="1" x14ac:dyDescent="0.15">
      <c r="A116" s="172"/>
      <c r="B116" s="191" t="s">
        <v>31</v>
      </c>
      <c r="C116" s="91">
        <v>0</v>
      </c>
      <c r="D116" s="91">
        <v>0</v>
      </c>
      <c r="E116" s="91">
        <v>0</v>
      </c>
      <c r="F116" s="91">
        <v>0</v>
      </c>
      <c r="G116" s="91">
        <v>0</v>
      </c>
      <c r="H116" s="91">
        <v>0</v>
      </c>
      <c r="I116" s="90">
        <v>1100</v>
      </c>
      <c r="J116" s="91">
        <v>744.548</v>
      </c>
      <c r="K116" s="93">
        <v>0</v>
      </c>
      <c r="L116" s="93">
        <v>0</v>
      </c>
      <c r="M116" s="93">
        <v>0</v>
      </c>
      <c r="N116" s="92">
        <v>0</v>
      </c>
      <c r="O116" s="101">
        <v>0</v>
      </c>
      <c r="P116" s="86">
        <v>1844.548</v>
      </c>
    </row>
    <row r="117" spans="1:16" s="4" customFormat="1" ht="5.25" hidden="1" customHeight="1" x14ac:dyDescent="0.15">
      <c r="A117" s="172"/>
      <c r="B117" s="201"/>
      <c r="C117" s="98"/>
      <c r="D117" s="98"/>
      <c r="E117" s="98"/>
      <c r="F117" s="98"/>
      <c r="G117" s="98"/>
      <c r="H117" s="98"/>
      <c r="I117" s="99"/>
      <c r="J117" s="98"/>
      <c r="K117" s="96"/>
      <c r="L117" s="96"/>
      <c r="M117" s="96"/>
      <c r="N117" s="97"/>
      <c r="O117" s="119"/>
      <c r="P117" s="87"/>
    </row>
    <row r="118" spans="1:16" s="13" customFormat="1" ht="8.25" hidden="1" customHeight="1" x14ac:dyDescent="0.2">
      <c r="A118" s="172"/>
      <c r="B118" s="197" t="s">
        <v>32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0">
        <v>0</v>
      </c>
      <c r="J118" s="11">
        <v>0</v>
      </c>
      <c r="K118" s="43">
        <v>0</v>
      </c>
      <c r="L118" s="43">
        <v>0</v>
      </c>
      <c r="M118" s="43">
        <v>0</v>
      </c>
      <c r="N118" s="49">
        <v>0</v>
      </c>
      <c r="O118" s="39">
        <v>0</v>
      </c>
      <c r="P118" s="76">
        <v>0</v>
      </c>
    </row>
    <row r="119" spans="1:16" s="13" customFormat="1" ht="20.25" hidden="1" customHeight="1" x14ac:dyDescent="0.2">
      <c r="A119" s="177"/>
      <c r="B119" s="197" t="s">
        <v>33</v>
      </c>
      <c r="C119" s="11">
        <v>0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0">
        <v>0</v>
      </c>
      <c r="J119" s="11">
        <v>0</v>
      </c>
      <c r="K119" s="43">
        <v>0</v>
      </c>
      <c r="L119" s="43">
        <v>0</v>
      </c>
      <c r="M119" s="43">
        <v>0</v>
      </c>
      <c r="N119" s="49">
        <v>0</v>
      </c>
      <c r="O119" s="39">
        <v>0</v>
      </c>
      <c r="P119" s="76">
        <v>0</v>
      </c>
    </row>
    <row r="120" spans="1:16" s="4" customFormat="1" ht="10.5" hidden="1" customHeight="1" x14ac:dyDescent="0.15">
      <c r="A120" s="185" t="s">
        <v>10</v>
      </c>
      <c r="B120" s="175" t="s">
        <v>1</v>
      </c>
      <c r="C120" s="63">
        <v>0</v>
      </c>
      <c r="D120" s="63">
        <v>0</v>
      </c>
      <c r="E120" s="63">
        <v>0</v>
      </c>
      <c r="F120" s="63">
        <v>0</v>
      </c>
      <c r="G120" s="63">
        <v>0</v>
      </c>
      <c r="H120" s="63">
        <v>0</v>
      </c>
      <c r="I120" s="64">
        <v>2180</v>
      </c>
      <c r="J120" s="66">
        <f>J121+J122+J123</f>
        <v>1719.63975</v>
      </c>
      <c r="K120" s="67">
        <v>0</v>
      </c>
      <c r="L120" s="67">
        <v>0</v>
      </c>
      <c r="M120" s="67">
        <v>0</v>
      </c>
      <c r="N120" s="68">
        <v>0</v>
      </c>
      <c r="O120" s="55">
        <v>0</v>
      </c>
      <c r="P120" s="81">
        <v>3899.6397500000003</v>
      </c>
    </row>
    <row r="121" spans="1:16" s="4" customFormat="1" ht="8.25" hidden="1" customHeight="1" x14ac:dyDescent="0.15">
      <c r="A121" s="186"/>
      <c r="B121" s="175" t="s">
        <v>29</v>
      </c>
      <c r="C121" s="63">
        <v>0</v>
      </c>
      <c r="D121" s="63">
        <v>0</v>
      </c>
      <c r="E121" s="63">
        <v>0</v>
      </c>
      <c r="F121" s="63">
        <v>0</v>
      </c>
      <c r="G121" s="63">
        <v>0</v>
      </c>
      <c r="H121" s="63">
        <v>0</v>
      </c>
      <c r="I121" s="64">
        <v>0</v>
      </c>
      <c r="J121" s="64">
        <v>0</v>
      </c>
      <c r="K121" s="67">
        <v>0</v>
      </c>
      <c r="L121" s="67">
        <v>0</v>
      </c>
      <c r="M121" s="67">
        <v>0</v>
      </c>
      <c r="N121" s="68">
        <v>0</v>
      </c>
      <c r="O121" s="55">
        <v>0</v>
      </c>
      <c r="P121" s="21">
        <v>0</v>
      </c>
    </row>
    <row r="122" spans="1:16" s="4" customFormat="1" ht="8.25" hidden="1" customHeight="1" x14ac:dyDescent="0.15">
      <c r="A122" s="186"/>
      <c r="B122" s="175" t="s">
        <v>30</v>
      </c>
      <c r="C122" s="63">
        <v>0</v>
      </c>
      <c r="D122" s="63">
        <v>0</v>
      </c>
      <c r="E122" s="63">
        <v>0</v>
      </c>
      <c r="F122" s="63">
        <v>0</v>
      </c>
      <c r="G122" s="63">
        <v>0</v>
      </c>
      <c r="H122" s="63">
        <v>0</v>
      </c>
      <c r="I122" s="64">
        <v>1700</v>
      </c>
      <c r="J122" s="64">
        <v>1341</v>
      </c>
      <c r="K122" s="67">
        <v>0</v>
      </c>
      <c r="L122" s="67">
        <v>0</v>
      </c>
      <c r="M122" s="67">
        <v>0</v>
      </c>
      <c r="N122" s="68">
        <v>0</v>
      </c>
      <c r="O122" s="55">
        <v>0</v>
      </c>
      <c r="P122" s="21">
        <v>3041</v>
      </c>
    </row>
    <row r="123" spans="1:16" s="4" customFormat="1" ht="5.25" hidden="1" customHeight="1" x14ac:dyDescent="0.15">
      <c r="A123" s="186"/>
      <c r="B123" s="191" t="s">
        <v>31</v>
      </c>
      <c r="C123" s="91">
        <v>0</v>
      </c>
      <c r="D123" s="91">
        <v>0</v>
      </c>
      <c r="E123" s="91">
        <v>0</v>
      </c>
      <c r="F123" s="91">
        <v>0</v>
      </c>
      <c r="G123" s="91">
        <v>0</v>
      </c>
      <c r="H123" s="91">
        <v>0</v>
      </c>
      <c r="I123" s="90">
        <v>480</v>
      </c>
      <c r="J123" s="95">
        <v>378.63974999999999</v>
      </c>
      <c r="K123" s="93">
        <v>0</v>
      </c>
      <c r="L123" s="93">
        <v>0</v>
      </c>
      <c r="M123" s="93">
        <v>0</v>
      </c>
      <c r="N123" s="92">
        <v>0</v>
      </c>
      <c r="O123" s="101">
        <v>0</v>
      </c>
      <c r="P123" s="86">
        <v>858.63975000000005</v>
      </c>
    </row>
    <row r="124" spans="1:16" s="4" customFormat="1" ht="6" hidden="1" customHeight="1" x14ac:dyDescent="0.15">
      <c r="A124" s="186"/>
      <c r="B124" s="201"/>
      <c r="C124" s="98"/>
      <c r="D124" s="98"/>
      <c r="E124" s="98"/>
      <c r="F124" s="98"/>
      <c r="G124" s="98"/>
      <c r="H124" s="98"/>
      <c r="I124" s="99"/>
      <c r="J124" s="100"/>
      <c r="K124" s="96"/>
      <c r="L124" s="96"/>
      <c r="M124" s="96"/>
      <c r="N124" s="97"/>
      <c r="O124" s="119"/>
      <c r="P124" s="87"/>
    </row>
    <row r="125" spans="1:16" s="13" customFormat="1" ht="8.25" hidden="1" customHeight="1" x14ac:dyDescent="0.2">
      <c r="A125" s="186"/>
      <c r="B125" s="197" t="s">
        <v>32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1">
        <v>0</v>
      </c>
      <c r="K125" s="43">
        <v>0</v>
      </c>
      <c r="L125" s="43">
        <v>0</v>
      </c>
      <c r="M125" s="43">
        <v>0</v>
      </c>
      <c r="N125" s="49">
        <v>0</v>
      </c>
      <c r="O125" s="39">
        <v>0</v>
      </c>
      <c r="P125" s="76">
        <v>0</v>
      </c>
    </row>
    <row r="126" spans="1:16" s="13" customFormat="1" ht="20.25" hidden="1" customHeight="1" x14ac:dyDescent="0.2">
      <c r="A126" s="190"/>
      <c r="B126" s="197" t="s">
        <v>33</v>
      </c>
      <c r="C126" s="10">
        <v>0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1">
        <v>0</v>
      </c>
      <c r="K126" s="43">
        <v>0</v>
      </c>
      <c r="L126" s="43">
        <v>0</v>
      </c>
      <c r="M126" s="43">
        <v>0</v>
      </c>
      <c r="N126" s="49">
        <v>0</v>
      </c>
      <c r="O126" s="39">
        <v>0</v>
      </c>
      <c r="P126" s="76">
        <v>0</v>
      </c>
    </row>
    <row r="127" spans="1:16" s="4" customFormat="1" ht="10.5" hidden="1" customHeight="1" x14ac:dyDescent="0.15">
      <c r="A127" s="185" t="s">
        <v>12</v>
      </c>
      <c r="B127" s="175" t="s">
        <v>1</v>
      </c>
      <c r="C127" s="63">
        <v>0</v>
      </c>
      <c r="D127" s="63">
        <v>0</v>
      </c>
      <c r="E127" s="63">
        <v>0</v>
      </c>
      <c r="F127" s="63">
        <v>0</v>
      </c>
      <c r="G127" s="63">
        <v>0</v>
      </c>
      <c r="H127" s="63">
        <v>0</v>
      </c>
      <c r="I127" s="63">
        <f>I128+I129+I130</f>
        <v>0</v>
      </c>
      <c r="J127" s="66">
        <f>J128+J129+J130</f>
        <v>746.20032000000003</v>
      </c>
      <c r="K127" s="67">
        <v>0</v>
      </c>
      <c r="L127" s="67">
        <v>0</v>
      </c>
      <c r="M127" s="67">
        <v>0</v>
      </c>
      <c r="N127" s="68">
        <v>0</v>
      </c>
      <c r="O127" s="55">
        <v>0</v>
      </c>
      <c r="P127" s="81">
        <v>746.20032000000003</v>
      </c>
    </row>
    <row r="128" spans="1:16" s="4" customFormat="1" ht="9.75" hidden="1" customHeight="1" x14ac:dyDescent="0.15">
      <c r="A128" s="186"/>
      <c r="B128" s="175" t="s">
        <v>29</v>
      </c>
      <c r="C128" s="63">
        <v>0</v>
      </c>
      <c r="D128" s="63">
        <v>0</v>
      </c>
      <c r="E128" s="63">
        <v>0</v>
      </c>
      <c r="F128" s="63">
        <v>0</v>
      </c>
      <c r="G128" s="63">
        <v>0</v>
      </c>
      <c r="H128" s="63">
        <v>0</v>
      </c>
      <c r="I128" s="63">
        <v>0</v>
      </c>
      <c r="J128" s="66">
        <v>0</v>
      </c>
      <c r="K128" s="67">
        <v>0</v>
      </c>
      <c r="L128" s="67">
        <v>0</v>
      </c>
      <c r="M128" s="67">
        <v>0</v>
      </c>
      <c r="N128" s="68">
        <v>0</v>
      </c>
      <c r="O128" s="55">
        <v>0</v>
      </c>
      <c r="P128" s="21">
        <v>0</v>
      </c>
    </row>
    <row r="129" spans="1:16" s="4" customFormat="1" ht="9.75" hidden="1" customHeight="1" x14ac:dyDescent="0.15">
      <c r="A129" s="186"/>
      <c r="B129" s="175" t="s">
        <v>30</v>
      </c>
      <c r="C129" s="63">
        <v>0</v>
      </c>
      <c r="D129" s="63">
        <v>0</v>
      </c>
      <c r="E129" s="63">
        <v>0</v>
      </c>
      <c r="F129" s="63">
        <v>0</v>
      </c>
      <c r="G129" s="63">
        <v>0</v>
      </c>
      <c r="H129" s="63">
        <v>0</v>
      </c>
      <c r="I129" s="63">
        <v>0</v>
      </c>
      <c r="J129" s="66">
        <v>0</v>
      </c>
      <c r="K129" s="67">
        <v>0</v>
      </c>
      <c r="L129" s="67">
        <v>0</v>
      </c>
      <c r="M129" s="67">
        <v>0</v>
      </c>
      <c r="N129" s="68">
        <v>0</v>
      </c>
      <c r="O129" s="55">
        <v>0</v>
      </c>
      <c r="P129" s="21">
        <v>0</v>
      </c>
    </row>
    <row r="130" spans="1:16" s="4" customFormat="1" ht="6.75" hidden="1" customHeight="1" x14ac:dyDescent="0.15">
      <c r="A130" s="186"/>
      <c r="B130" s="191" t="s">
        <v>31</v>
      </c>
      <c r="C130" s="91">
        <v>0</v>
      </c>
      <c r="D130" s="91">
        <v>0</v>
      </c>
      <c r="E130" s="91">
        <v>0</v>
      </c>
      <c r="F130" s="91">
        <v>0</v>
      </c>
      <c r="G130" s="91">
        <v>0</v>
      </c>
      <c r="H130" s="91">
        <v>0</v>
      </c>
      <c r="I130" s="91">
        <v>0</v>
      </c>
      <c r="J130" s="95">
        <v>746.20032000000003</v>
      </c>
      <c r="K130" s="93">
        <v>0</v>
      </c>
      <c r="L130" s="93">
        <v>0</v>
      </c>
      <c r="M130" s="93">
        <v>0</v>
      </c>
      <c r="N130" s="92">
        <v>0</v>
      </c>
      <c r="O130" s="101">
        <v>0</v>
      </c>
      <c r="P130" s="86">
        <v>746.20032000000003</v>
      </c>
    </row>
    <row r="131" spans="1:16" s="4" customFormat="1" ht="4.5" hidden="1" customHeight="1" x14ac:dyDescent="0.15">
      <c r="A131" s="186"/>
      <c r="B131" s="201"/>
      <c r="C131" s="98"/>
      <c r="D131" s="98"/>
      <c r="E131" s="98"/>
      <c r="F131" s="98"/>
      <c r="G131" s="98"/>
      <c r="H131" s="98"/>
      <c r="I131" s="98"/>
      <c r="J131" s="100"/>
      <c r="K131" s="96"/>
      <c r="L131" s="96"/>
      <c r="M131" s="96"/>
      <c r="N131" s="97"/>
      <c r="O131" s="119"/>
      <c r="P131" s="87"/>
    </row>
    <row r="132" spans="1:16" s="13" customFormat="1" ht="9.75" hidden="1" customHeight="1" x14ac:dyDescent="0.2">
      <c r="A132" s="186"/>
      <c r="B132" s="197" t="s">
        <v>32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1">
        <v>0</v>
      </c>
      <c r="K132" s="20">
        <v>0</v>
      </c>
      <c r="L132" s="20">
        <v>0</v>
      </c>
      <c r="M132" s="10">
        <v>0</v>
      </c>
      <c r="N132" s="12">
        <v>0</v>
      </c>
      <c r="O132" s="38"/>
      <c r="P132" s="76">
        <v>0</v>
      </c>
    </row>
    <row r="133" spans="1:16" s="13" customFormat="1" ht="20.25" hidden="1" customHeight="1" x14ac:dyDescent="0.2">
      <c r="A133" s="186"/>
      <c r="B133" s="204" t="s">
        <v>33</v>
      </c>
      <c r="C133" s="142">
        <v>0</v>
      </c>
      <c r="D133" s="142">
        <v>0</v>
      </c>
      <c r="E133" s="142">
        <v>0</v>
      </c>
      <c r="F133" s="142">
        <v>0</v>
      </c>
      <c r="G133" s="142">
        <v>0</v>
      </c>
      <c r="H133" s="142">
        <v>0</v>
      </c>
      <c r="I133" s="142">
        <v>0</v>
      </c>
      <c r="J133" s="143">
        <v>0</v>
      </c>
      <c r="K133" s="144">
        <v>0</v>
      </c>
      <c r="L133" s="144">
        <v>0</v>
      </c>
      <c r="M133" s="142">
        <v>0</v>
      </c>
      <c r="N133" s="145">
        <v>0</v>
      </c>
      <c r="O133" s="146"/>
      <c r="P133" s="147">
        <v>0</v>
      </c>
    </row>
    <row r="134" spans="1:16" s="6" customFormat="1" ht="24" customHeight="1" x14ac:dyDescent="0.15">
      <c r="A134" s="171" t="s">
        <v>36</v>
      </c>
      <c r="B134" s="174" t="s">
        <v>1</v>
      </c>
      <c r="C134" s="154">
        <v>200</v>
      </c>
      <c r="D134" s="148">
        <v>6401.3006599999999</v>
      </c>
      <c r="E134" s="149">
        <v>18491.811000000002</v>
      </c>
      <c r="F134" s="148">
        <v>19831.518909999999</v>
      </c>
      <c r="G134" s="149">
        <v>28049.452079999999</v>
      </c>
      <c r="H134" s="149">
        <v>32557.91</v>
      </c>
      <c r="I134" s="149">
        <f t="shared" ref="I134:N134" si="1">I135+I136+I137</f>
        <v>15431.80082</v>
      </c>
      <c r="J134" s="149">
        <f>J135+J136+J137</f>
        <v>96384.458140000002</v>
      </c>
      <c r="K134" s="149">
        <f t="shared" si="1"/>
        <v>48460.934099999999</v>
      </c>
      <c r="L134" s="148">
        <f t="shared" si="1"/>
        <v>110845.31226000001</v>
      </c>
      <c r="M134" s="148">
        <f t="shared" si="1"/>
        <v>20321.794880000001</v>
      </c>
      <c r="N134" s="148">
        <f t="shared" si="1"/>
        <v>24195.794880000001</v>
      </c>
      <c r="O134" s="166">
        <v>0</v>
      </c>
      <c r="P134" s="52">
        <f>SUM(C134:O134)</f>
        <v>421172.08773000003</v>
      </c>
    </row>
    <row r="135" spans="1:16" s="6" customFormat="1" ht="24" customHeight="1" x14ac:dyDescent="0.15">
      <c r="A135" s="172"/>
      <c r="B135" s="175" t="s">
        <v>29</v>
      </c>
      <c r="C135" s="67">
        <v>0</v>
      </c>
      <c r="D135" s="67">
        <v>4872</v>
      </c>
      <c r="E135" s="131">
        <v>0</v>
      </c>
      <c r="F135" s="67">
        <v>0</v>
      </c>
      <c r="G135" s="67">
        <v>0</v>
      </c>
      <c r="H135" s="131">
        <v>0</v>
      </c>
      <c r="I135" s="131">
        <v>0</v>
      </c>
      <c r="J135" s="131">
        <v>0</v>
      </c>
      <c r="K135" s="131">
        <v>0</v>
      </c>
      <c r="L135" s="67">
        <v>0</v>
      </c>
      <c r="M135" s="67">
        <v>0</v>
      </c>
      <c r="N135" s="67">
        <v>0</v>
      </c>
      <c r="O135" s="132">
        <v>0</v>
      </c>
      <c r="P135" s="53">
        <f t="shared" ref="P135" si="2">SUM(C135:N135)</f>
        <v>4872</v>
      </c>
    </row>
    <row r="136" spans="1:16" s="6" customFormat="1" ht="24" customHeight="1" x14ac:dyDescent="0.15">
      <c r="A136" s="172"/>
      <c r="B136" s="175" t="s">
        <v>30</v>
      </c>
      <c r="C136" s="67">
        <v>0</v>
      </c>
      <c r="D136" s="131">
        <v>0</v>
      </c>
      <c r="E136" s="131">
        <v>7893</v>
      </c>
      <c r="F136" s="67">
        <v>9537</v>
      </c>
      <c r="G136" s="67">
        <v>15860.89961</v>
      </c>
      <c r="H136" s="131">
        <v>16982</v>
      </c>
      <c r="I136" s="131">
        <v>11466</v>
      </c>
      <c r="J136" s="131">
        <v>71945.100000000006</v>
      </c>
      <c r="K136" s="131">
        <v>30595</v>
      </c>
      <c r="L136" s="67">
        <v>80252</v>
      </c>
      <c r="M136" s="67">
        <v>14740</v>
      </c>
      <c r="N136" s="67">
        <v>18614</v>
      </c>
      <c r="O136" s="132">
        <v>0</v>
      </c>
      <c r="P136" s="81">
        <f>SUM(C136:O136)</f>
        <v>277884.99961</v>
      </c>
    </row>
    <row r="137" spans="1:16" s="6" customFormat="1" ht="24" customHeight="1" x14ac:dyDescent="0.15">
      <c r="A137" s="172"/>
      <c r="B137" s="191" t="s">
        <v>31</v>
      </c>
      <c r="C137" s="93">
        <v>200</v>
      </c>
      <c r="D137" s="102">
        <v>1529.3006600000001</v>
      </c>
      <c r="E137" s="127">
        <v>10598.811</v>
      </c>
      <c r="F137" s="102">
        <v>10294.518910000001</v>
      </c>
      <c r="G137" s="127">
        <v>12188.552470000001</v>
      </c>
      <c r="H137" s="127">
        <v>15575.91</v>
      </c>
      <c r="I137" s="127">
        <v>3965.8008199999999</v>
      </c>
      <c r="J137" s="127">
        <f>24439.35814</f>
        <v>24439.35814</v>
      </c>
      <c r="K137" s="127">
        <v>17865.934099999999</v>
      </c>
      <c r="L137" s="102">
        <f>30149.98426+443.328</f>
        <v>30593.312260000002</v>
      </c>
      <c r="M137" s="102">
        <v>5581.7948800000004</v>
      </c>
      <c r="N137" s="102">
        <v>5581.7948800000004</v>
      </c>
      <c r="O137" s="134">
        <v>0</v>
      </c>
      <c r="P137" s="84">
        <f>SUM(C137:O137)</f>
        <v>138415.08812</v>
      </c>
    </row>
    <row r="138" spans="1:16" s="6" customFormat="1" ht="0.75" customHeight="1" thickBot="1" x14ac:dyDescent="0.2">
      <c r="A138" s="173"/>
      <c r="B138" s="192"/>
      <c r="C138" s="157"/>
      <c r="D138" s="150"/>
      <c r="E138" s="151"/>
      <c r="F138" s="150"/>
      <c r="G138" s="151"/>
      <c r="H138" s="151"/>
      <c r="I138" s="151"/>
      <c r="J138" s="151"/>
      <c r="K138" s="151"/>
      <c r="L138" s="150"/>
      <c r="M138" s="150"/>
      <c r="N138" s="150"/>
      <c r="O138" s="167"/>
      <c r="P138" s="152"/>
    </row>
    <row r="139" spans="1:16" s="6" customFormat="1" ht="24" customHeight="1" x14ac:dyDescent="0.15">
      <c r="A139" s="171" t="s">
        <v>37</v>
      </c>
      <c r="B139" s="174" t="s">
        <v>1</v>
      </c>
      <c r="C139" s="153">
        <v>0</v>
      </c>
      <c r="D139" s="153">
        <v>0</v>
      </c>
      <c r="E139" s="153">
        <v>11999.816000000001</v>
      </c>
      <c r="F139" s="153">
        <v>5552.7669999999998</v>
      </c>
      <c r="G139" s="154">
        <v>5000</v>
      </c>
      <c r="H139" s="154">
        <v>7000</v>
      </c>
      <c r="I139" s="154">
        <v>14031</v>
      </c>
      <c r="J139" s="154">
        <v>14600</v>
      </c>
      <c r="K139" s="148">
        <v>18769.372200000002</v>
      </c>
      <c r="L139" s="138">
        <f>L140+L141+L142</f>
        <v>18299.809880000001</v>
      </c>
      <c r="M139" s="154">
        <f>M140+M141+M142</f>
        <v>18000</v>
      </c>
      <c r="N139" s="154">
        <v>18000</v>
      </c>
      <c r="O139" s="155">
        <v>0</v>
      </c>
      <c r="P139" s="52">
        <f>SUM(C139:O139)</f>
        <v>131252.76507999998</v>
      </c>
    </row>
    <row r="140" spans="1:16" s="6" customFormat="1" ht="24" customHeight="1" x14ac:dyDescent="0.15">
      <c r="A140" s="172"/>
      <c r="B140" s="175" t="s">
        <v>29</v>
      </c>
      <c r="C140" s="131">
        <v>0</v>
      </c>
      <c r="D140" s="131">
        <v>0</v>
      </c>
      <c r="E140" s="131">
        <v>0</v>
      </c>
      <c r="F140" s="131">
        <v>0</v>
      </c>
      <c r="G140" s="67">
        <v>0</v>
      </c>
      <c r="H140" s="67">
        <v>0</v>
      </c>
      <c r="I140" s="67">
        <v>0</v>
      </c>
      <c r="J140" s="67">
        <v>0</v>
      </c>
      <c r="K140" s="74">
        <v>0</v>
      </c>
      <c r="L140" s="67">
        <v>0</v>
      </c>
      <c r="M140" s="67">
        <v>0</v>
      </c>
      <c r="N140" s="67">
        <v>0</v>
      </c>
      <c r="O140" s="126">
        <v>0</v>
      </c>
      <c r="P140" s="53">
        <f t="shared" ref="P140:P141" si="3">SUM(C140:N140)</f>
        <v>0</v>
      </c>
    </row>
    <row r="141" spans="1:16" s="6" customFormat="1" ht="24" customHeight="1" x14ac:dyDescent="0.15">
      <c r="A141" s="172"/>
      <c r="B141" s="175" t="s">
        <v>30</v>
      </c>
      <c r="C141" s="131">
        <v>0</v>
      </c>
      <c r="D141" s="131">
        <v>0</v>
      </c>
      <c r="E141" s="131">
        <v>0</v>
      </c>
      <c r="F141" s="67">
        <v>0</v>
      </c>
      <c r="G141" s="67">
        <v>0</v>
      </c>
      <c r="H141" s="67">
        <v>0</v>
      </c>
      <c r="I141" s="67">
        <v>0</v>
      </c>
      <c r="J141" s="67">
        <v>0</v>
      </c>
      <c r="K141" s="74">
        <v>0</v>
      </c>
      <c r="L141" s="67">
        <v>0</v>
      </c>
      <c r="M141" s="67">
        <v>0</v>
      </c>
      <c r="N141" s="67">
        <v>0</v>
      </c>
      <c r="O141" s="126">
        <v>0</v>
      </c>
      <c r="P141" s="53">
        <f t="shared" si="3"/>
        <v>0</v>
      </c>
    </row>
    <row r="142" spans="1:16" s="6" customFormat="1" ht="24" customHeight="1" x14ac:dyDescent="0.15">
      <c r="A142" s="172"/>
      <c r="B142" s="191" t="s">
        <v>31</v>
      </c>
      <c r="C142" s="133">
        <v>0</v>
      </c>
      <c r="D142" s="133">
        <v>0</v>
      </c>
      <c r="E142" s="133">
        <v>11999.816000000001</v>
      </c>
      <c r="F142" s="133">
        <v>5552.7669999999998</v>
      </c>
      <c r="G142" s="93">
        <v>5000</v>
      </c>
      <c r="H142" s="93">
        <v>7000</v>
      </c>
      <c r="I142" s="93">
        <v>14031</v>
      </c>
      <c r="J142" s="93">
        <v>14600</v>
      </c>
      <c r="K142" s="102">
        <f>K139</f>
        <v>18769.372200000002</v>
      </c>
      <c r="L142" s="128">
        <v>18299.809880000001</v>
      </c>
      <c r="M142" s="129">
        <v>18000</v>
      </c>
      <c r="N142" s="93">
        <v>18000</v>
      </c>
      <c r="O142" s="130">
        <v>0</v>
      </c>
      <c r="P142" s="84">
        <f>SUM(C142:O142)</f>
        <v>131252.76507999998</v>
      </c>
    </row>
    <row r="143" spans="1:16" s="6" customFormat="1" ht="0.75" customHeight="1" thickBot="1" x14ac:dyDescent="0.2">
      <c r="A143" s="173"/>
      <c r="B143" s="192"/>
      <c r="C143" s="156"/>
      <c r="D143" s="156"/>
      <c r="E143" s="156"/>
      <c r="F143" s="156"/>
      <c r="G143" s="157"/>
      <c r="H143" s="157"/>
      <c r="I143" s="157"/>
      <c r="J143" s="157"/>
      <c r="K143" s="150"/>
      <c r="L143" s="158"/>
      <c r="M143" s="159"/>
      <c r="N143" s="157"/>
      <c r="O143" s="160"/>
      <c r="P143" s="152"/>
    </row>
    <row r="144" spans="1:16" s="2" customFormat="1" ht="24" customHeight="1" x14ac:dyDescent="0.25">
      <c r="A144" s="193" t="s">
        <v>15</v>
      </c>
      <c r="B144" s="199" t="s">
        <v>1</v>
      </c>
      <c r="C144" s="223">
        <f>C145+C146+C147</f>
        <v>54117</v>
      </c>
      <c r="D144" s="14">
        <f>SUM(D145:D147)</f>
        <v>36429.87066</v>
      </c>
      <c r="E144" s="14">
        <f>SUM(E145:E147)</f>
        <v>69089.016999999993</v>
      </c>
      <c r="F144" s="14">
        <f>SUM(F145:F147)</f>
        <v>144551.27942000001</v>
      </c>
      <c r="G144" s="14">
        <f>SUM(G145:G147)</f>
        <v>58758.952080000003</v>
      </c>
      <c r="H144" s="223">
        <f>SUM(H145:H147)</f>
        <v>42658.3</v>
      </c>
      <c r="I144" s="14">
        <f>SUM(I145:I147)</f>
        <v>47794.348310000001</v>
      </c>
      <c r="J144" s="15">
        <f>J145+J146+J147</f>
        <v>173028.29707</v>
      </c>
      <c r="K144" s="19">
        <f>K13+K134+K139</f>
        <v>237079.42630000002</v>
      </c>
      <c r="L144" s="15">
        <f>L145+L146+L147</f>
        <v>237844.67214000001</v>
      </c>
      <c r="M144" s="15">
        <f>M146+M147</f>
        <v>77383.094880000004</v>
      </c>
      <c r="N144" s="40">
        <f>N146+N147</f>
        <v>121878.69488</v>
      </c>
      <c r="O144" s="50">
        <f>O13+O134+O139</f>
        <v>221556.34</v>
      </c>
      <c r="P144" s="52">
        <f>P145+P146+P147</f>
        <v>1522169.2927400002</v>
      </c>
    </row>
    <row r="145" spans="1:16" s="3" customFormat="1" ht="24" customHeight="1" x14ac:dyDescent="0.25">
      <c r="A145" s="194"/>
      <c r="B145" s="200" t="s">
        <v>29</v>
      </c>
      <c r="C145" s="70">
        <v>0</v>
      </c>
      <c r="D145" s="70">
        <v>23260.68</v>
      </c>
      <c r="E145" s="75">
        <v>0</v>
      </c>
      <c r="F145" s="70">
        <v>0</v>
      </c>
      <c r="G145" s="70">
        <v>0</v>
      </c>
      <c r="H145" s="70">
        <v>0</v>
      </c>
      <c r="I145" s="70">
        <v>0</v>
      </c>
      <c r="J145" s="70">
        <v>0</v>
      </c>
      <c r="K145" s="65">
        <v>0</v>
      </c>
      <c r="L145" s="70">
        <v>0</v>
      </c>
      <c r="M145" s="70">
        <v>0</v>
      </c>
      <c r="N145" s="71">
        <v>0</v>
      </c>
      <c r="O145" s="44">
        <v>0</v>
      </c>
      <c r="P145" s="53">
        <f>SUM(C145:O145)</f>
        <v>23260.68</v>
      </c>
    </row>
    <row r="146" spans="1:16" s="3" customFormat="1" ht="24" customHeight="1" x14ac:dyDescent="0.25">
      <c r="A146" s="194"/>
      <c r="B146" s="200" t="s">
        <v>30</v>
      </c>
      <c r="C146" s="70">
        <v>51221</v>
      </c>
      <c r="D146" s="70">
        <v>10129</v>
      </c>
      <c r="E146" s="75">
        <v>44560</v>
      </c>
      <c r="F146" s="70">
        <v>122741</v>
      </c>
      <c r="G146" s="78">
        <v>40261.89961</v>
      </c>
      <c r="H146" s="75">
        <v>19927</v>
      </c>
      <c r="I146" s="75">
        <v>25366</v>
      </c>
      <c r="J146" s="75">
        <v>119756</v>
      </c>
      <c r="K146" s="62">
        <f>K136+K15</f>
        <v>162983.70000000001</v>
      </c>
      <c r="L146" s="75">
        <f>L15+L136</f>
        <v>165037.4</v>
      </c>
      <c r="M146" s="75">
        <f>M136+M15</f>
        <v>45207</v>
      </c>
      <c r="N146" s="71">
        <f>N136+N15</f>
        <v>80766</v>
      </c>
      <c r="O146" s="44">
        <f>O15+O136+O141</f>
        <v>172814.1</v>
      </c>
      <c r="P146" s="81">
        <f>SUM(C146:O146)</f>
        <v>1060770.0996100002</v>
      </c>
    </row>
    <row r="147" spans="1:16" s="3" customFormat="1" ht="24" customHeight="1" thickBot="1" x14ac:dyDescent="0.3">
      <c r="A147" s="195"/>
      <c r="B147" s="196" t="s">
        <v>31</v>
      </c>
      <c r="C147" s="46">
        <v>2896</v>
      </c>
      <c r="D147" s="77">
        <v>3040.1906600000002</v>
      </c>
      <c r="E147" s="79">
        <v>24529.017</v>
      </c>
      <c r="F147" s="77">
        <v>21810.279419999999</v>
      </c>
      <c r="G147" s="79">
        <v>18497.052469999999</v>
      </c>
      <c r="H147" s="45">
        <v>22731.3</v>
      </c>
      <c r="I147" s="79">
        <f>24764.62931-2336.281</f>
        <v>22428.348310000001</v>
      </c>
      <c r="J147" s="79">
        <f>53272.29707</f>
        <v>53272.297070000001</v>
      </c>
      <c r="K147" s="135">
        <f>K142+K137+K16</f>
        <v>74095.726299999995</v>
      </c>
      <c r="L147" s="79">
        <f>L142+L137+L16</f>
        <v>72807.272140000015</v>
      </c>
      <c r="M147" s="79">
        <f>M142+M137+M16</f>
        <v>32176.094880000001</v>
      </c>
      <c r="N147" s="80">
        <f>N142+N137+N16</f>
        <v>41112.694880000003</v>
      </c>
      <c r="O147" s="54">
        <f>O16+O137+O142</f>
        <v>48742.239999999998</v>
      </c>
      <c r="P147" s="82">
        <f>SUM(C147:O147)</f>
        <v>438138.51313000004</v>
      </c>
    </row>
    <row r="148" spans="1:16" x14ac:dyDescent="0.25">
      <c r="C148" s="161"/>
      <c r="N148" s="25"/>
    </row>
    <row r="149" spans="1:16" x14ac:dyDescent="0.25">
      <c r="C149" s="41"/>
      <c r="K149" s="24"/>
      <c r="L149" s="24"/>
      <c r="M149" s="24"/>
      <c r="N149" s="24"/>
      <c r="O149" s="24"/>
      <c r="P149" s="28"/>
    </row>
    <row r="150" spans="1:16" x14ac:dyDescent="0.25">
      <c r="K150" s="26"/>
      <c r="L150" s="25"/>
      <c r="N150" s="26"/>
      <c r="O150" s="26"/>
      <c r="P150" s="28"/>
    </row>
    <row r="151" spans="1:16" x14ac:dyDescent="0.25">
      <c r="N151" s="25"/>
      <c r="O151" s="25"/>
    </row>
    <row r="152" spans="1:16" x14ac:dyDescent="0.25">
      <c r="N152" s="25"/>
      <c r="O152" s="25"/>
    </row>
  </sheetData>
  <mergeCells count="322">
    <mergeCell ref="A144:A147"/>
    <mergeCell ref="O137:O138"/>
    <mergeCell ref="O20:O21"/>
    <mergeCell ref="O27:O28"/>
    <mergeCell ref="O34:O35"/>
    <mergeCell ref="O41:O42"/>
    <mergeCell ref="O48:O49"/>
    <mergeCell ref="O116:O117"/>
    <mergeCell ref="O123:O124"/>
    <mergeCell ref="O130:O131"/>
    <mergeCell ref="O81:O82"/>
    <mergeCell ref="O88:O89"/>
    <mergeCell ref="O95:O96"/>
    <mergeCell ref="O102:O103"/>
    <mergeCell ref="O109:O110"/>
    <mergeCell ref="O76:O77"/>
    <mergeCell ref="O62:O63"/>
    <mergeCell ref="O69:O70"/>
    <mergeCell ref="K76:K77"/>
    <mergeCell ref="G137:G138"/>
    <mergeCell ref="C137:C138"/>
    <mergeCell ref="C81:C82"/>
    <mergeCell ref="D81:D82"/>
    <mergeCell ref="E81:E82"/>
    <mergeCell ref="F81:F82"/>
    <mergeCell ref="G81:G82"/>
    <mergeCell ref="H81:H82"/>
    <mergeCell ref="I81:I82"/>
    <mergeCell ref="E76:E77"/>
    <mergeCell ref="L76:L77"/>
    <mergeCell ref="I69:I70"/>
    <mergeCell ref="J69:J70"/>
    <mergeCell ref="K69:K70"/>
    <mergeCell ref="L69:L70"/>
    <mergeCell ref="M69:M70"/>
    <mergeCell ref="N69:N70"/>
    <mergeCell ref="N62:N63"/>
    <mergeCell ref="H62:H63"/>
    <mergeCell ref="I62:I63"/>
    <mergeCell ref="J62:J63"/>
    <mergeCell ref="M76:M77"/>
    <mergeCell ref="N76:N77"/>
    <mergeCell ref="N137:N138"/>
    <mergeCell ref="H137:H138"/>
    <mergeCell ref="I137:I138"/>
    <mergeCell ref="J137:J138"/>
    <mergeCell ref="K137:K138"/>
    <mergeCell ref="L137:L138"/>
    <mergeCell ref="M137:M138"/>
    <mergeCell ref="D137:D138"/>
    <mergeCell ref="E137:E138"/>
    <mergeCell ref="F137:F138"/>
    <mergeCell ref="C130:C131"/>
    <mergeCell ref="D130:D131"/>
    <mergeCell ref="E130:E131"/>
    <mergeCell ref="F130:F131"/>
    <mergeCell ref="G130:G131"/>
    <mergeCell ref="H130:H131"/>
    <mergeCell ref="H116:H117"/>
    <mergeCell ref="I116:I117"/>
    <mergeCell ref="J116:J117"/>
    <mergeCell ref="C116:C117"/>
    <mergeCell ref="I130:I131"/>
    <mergeCell ref="J130:J131"/>
    <mergeCell ref="D116:D117"/>
    <mergeCell ref="E116:E117"/>
    <mergeCell ref="F116:F117"/>
    <mergeCell ref="G116:G117"/>
    <mergeCell ref="E142:E143"/>
    <mergeCell ref="F142:F143"/>
    <mergeCell ref="M142:M143"/>
    <mergeCell ref="N142:N143"/>
    <mergeCell ref="G142:G143"/>
    <mergeCell ref="H142:H143"/>
    <mergeCell ref="I142:I143"/>
    <mergeCell ref="J142:J143"/>
    <mergeCell ref="K142:K143"/>
    <mergeCell ref="L142:L143"/>
    <mergeCell ref="M102:M103"/>
    <mergeCell ref="N102:N103"/>
    <mergeCell ref="K102:K103"/>
    <mergeCell ref="K109:K110"/>
    <mergeCell ref="L109:L110"/>
    <mergeCell ref="M109:M110"/>
    <mergeCell ref="N109:N110"/>
    <mergeCell ref="K130:K131"/>
    <mergeCell ref="L130:L131"/>
    <mergeCell ref="K123:K124"/>
    <mergeCell ref="L123:L124"/>
    <mergeCell ref="M130:M131"/>
    <mergeCell ref="N130:N131"/>
    <mergeCell ref="N116:N117"/>
    <mergeCell ref="K116:K117"/>
    <mergeCell ref="L116:L117"/>
    <mergeCell ref="M116:M117"/>
    <mergeCell ref="L95:L96"/>
    <mergeCell ref="J102:J103"/>
    <mergeCell ref="H109:H110"/>
    <mergeCell ref="I109:I110"/>
    <mergeCell ref="J109:J110"/>
    <mergeCell ref="C102:C103"/>
    <mergeCell ref="D102:D103"/>
    <mergeCell ref="E102:E103"/>
    <mergeCell ref="G109:G110"/>
    <mergeCell ref="L102:L103"/>
    <mergeCell ref="C76:C77"/>
    <mergeCell ref="D76:D77"/>
    <mergeCell ref="J81:J82"/>
    <mergeCell ref="K81:K82"/>
    <mergeCell ref="L81:L82"/>
    <mergeCell ref="F76:F77"/>
    <mergeCell ref="G76:G77"/>
    <mergeCell ref="H76:H77"/>
    <mergeCell ref="I76:I77"/>
    <mergeCell ref="J76:J77"/>
    <mergeCell ref="M81:M82"/>
    <mergeCell ref="N81:N82"/>
    <mergeCell ref="E55:E56"/>
    <mergeCell ref="F55:F56"/>
    <mergeCell ref="F48:F49"/>
    <mergeCell ref="G48:G49"/>
    <mergeCell ref="H48:H49"/>
    <mergeCell ref="I48:I49"/>
    <mergeCell ref="J48:J49"/>
    <mergeCell ref="K48:K49"/>
    <mergeCell ref="C69:C70"/>
    <mergeCell ref="D69:D70"/>
    <mergeCell ref="E69:E70"/>
    <mergeCell ref="F69:F70"/>
    <mergeCell ref="G69:G70"/>
    <mergeCell ref="H69:H70"/>
    <mergeCell ref="C62:C63"/>
    <mergeCell ref="D62:D63"/>
    <mergeCell ref="E62:E63"/>
    <mergeCell ref="F62:F63"/>
    <mergeCell ref="G62:G63"/>
    <mergeCell ref="K62:K63"/>
    <mergeCell ref="L62:L63"/>
    <mergeCell ref="M62:M63"/>
    <mergeCell ref="C48:C49"/>
    <mergeCell ref="D48:D49"/>
    <mergeCell ref="E48:E49"/>
    <mergeCell ref="M55:M56"/>
    <mergeCell ref="N55:N56"/>
    <mergeCell ref="I41:I42"/>
    <mergeCell ref="J41:J42"/>
    <mergeCell ref="K41:K42"/>
    <mergeCell ref="L41:L42"/>
    <mergeCell ref="M41:M42"/>
    <mergeCell ref="N41:N42"/>
    <mergeCell ref="H55:H56"/>
    <mergeCell ref="I55:I56"/>
    <mergeCell ref="J55:J56"/>
    <mergeCell ref="K55:K56"/>
    <mergeCell ref="L55:L56"/>
    <mergeCell ref="G55:G56"/>
    <mergeCell ref="L48:L49"/>
    <mergeCell ref="M48:M49"/>
    <mergeCell ref="N48:N49"/>
    <mergeCell ref="C55:C56"/>
    <mergeCell ref="D55:D56"/>
    <mergeCell ref="N34:N35"/>
    <mergeCell ref="C41:C42"/>
    <mergeCell ref="D41:D42"/>
    <mergeCell ref="E41:E42"/>
    <mergeCell ref="F41:F42"/>
    <mergeCell ref="G41:G42"/>
    <mergeCell ref="H41:H42"/>
    <mergeCell ref="H34:H35"/>
    <mergeCell ref="I34:I35"/>
    <mergeCell ref="J34:J35"/>
    <mergeCell ref="K34:K35"/>
    <mergeCell ref="L34:L35"/>
    <mergeCell ref="M34:M35"/>
    <mergeCell ref="C34:C35"/>
    <mergeCell ref="D34:D35"/>
    <mergeCell ref="E34:E35"/>
    <mergeCell ref="F34:F35"/>
    <mergeCell ref="G34:G35"/>
    <mergeCell ref="N20:N21"/>
    <mergeCell ref="C27:C28"/>
    <mergeCell ref="D27:D28"/>
    <mergeCell ref="E27:E28"/>
    <mergeCell ref="F27:F28"/>
    <mergeCell ref="F20:F21"/>
    <mergeCell ref="G20:G21"/>
    <mergeCell ref="H20:H21"/>
    <mergeCell ref="I20:I21"/>
    <mergeCell ref="J20:J21"/>
    <mergeCell ref="K20:K21"/>
    <mergeCell ref="M27:M28"/>
    <mergeCell ref="N27:N28"/>
    <mergeCell ref="H27:H28"/>
    <mergeCell ref="I27:I28"/>
    <mergeCell ref="J27:J28"/>
    <mergeCell ref="K27:K28"/>
    <mergeCell ref="L27:L28"/>
    <mergeCell ref="C20:C21"/>
    <mergeCell ref="D20:D21"/>
    <mergeCell ref="E20:E21"/>
    <mergeCell ref="G27:G28"/>
    <mergeCell ref="L20:L21"/>
    <mergeCell ref="M20:M21"/>
    <mergeCell ref="A8:A11"/>
    <mergeCell ref="C8:O9"/>
    <mergeCell ref="O10:O11"/>
    <mergeCell ref="B8:B11"/>
    <mergeCell ref="C10:C11"/>
    <mergeCell ref="D10:D11"/>
    <mergeCell ref="E10:E11"/>
    <mergeCell ref="F10:F11"/>
    <mergeCell ref="G10:G11"/>
    <mergeCell ref="H10:H11"/>
    <mergeCell ref="I10:I11"/>
    <mergeCell ref="B130:B131"/>
    <mergeCell ref="A127:A133"/>
    <mergeCell ref="B137:B138"/>
    <mergeCell ref="A134:A138"/>
    <mergeCell ref="A139:A143"/>
    <mergeCell ref="B142:B143"/>
    <mergeCell ref="M123:M124"/>
    <mergeCell ref="N123:N124"/>
    <mergeCell ref="C123:C124"/>
    <mergeCell ref="D123:D124"/>
    <mergeCell ref="E123:E124"/>
    <mergeCell ref="F123:F124"/>
    <mergeCell ref="G123:G124"/>
    <mergeCell ref="H123:H124"/>
    <mergeCell ref="I123:I124"/>
    <mergeCell ref="J123:J124"/>
    <mergeCell ref="J10:J11"/>
    <mergeCell ref="K10:K11"/>
    <mergeCell ref="L10:L11"/>
    <mergeCell ref="M10:M11"/>
    <mergeCell ref="N10:N11"/>
    <mergeCell ref="A17:A23"/>
    <mergeCell ref="B20:B21"/>
    <mergeCell ref="B95:B96"/>
    <mergeCell ref="P88:P89"/>
    <mergeCell ref="P95:P96"/>
    <mergeCell ref="P102:P103"/>
    <mergeCell ref="P109:P110"/>
    <mergeCell ref="P116:P117"/>
    <mergeCell ref="P123:P124"/>
    <mergeCell ref="N88:N89"/>
    <mergeCell ref="J88:J89"/>
    <mergeCell ref="K88:K89"/>
    <mergeCell ref="M95:M96"/>
    <mergeCell ref="N95:N96"/>
    <mergeCell ref="C95:C96"/>
    <mergeCell ref="D95:D96"/>
    <mergeCell ref="E95:E96"/>
    <mergeCell ref="F95:F96"/>
    <mergeCell ref="G95:G96"/>
    <mergeCell ref="H95:H96"/>
    <mergeCell ref="L88:L89"/>
    <mergeCell ref="M88:M89"/>
    <mergeCell ref="I95:I96"/>
    <mergeCell ref="J95:J96"/>
    <mergeCell ref="K95:K96"/>
    <mergeCell ref="C88:C89"/>
    <mergeCell ref="D88:D89"/>
    <mergeCell ref="E88:E89"/>
    <mergeCell ref="F88:F89"/>
    <mergeCell ref="G88:G89"/>
    <mergeCell ref="H88:H89"/>
    <mergeCell ref="I88:I89"/>
    <mergeCell ref="C109:C110"/>
    <mergeCell ref="D109:D110"/>
    <mergeCell ref="E109:E110"/>
    <mergeCell ref="F109:F110"/>
    <mergeCell ref="F102:F103"/>
    <mergeCell ref="G102:G103"/>
    <mergeCell ref="H102:H103"/>
    <mergeCell ref="I102:I103"/>
    <mergeCell ref="C142:C143"/>
    <mergeCell ref="D142:D143"/>
    <mergeCell ref="A92:A98"/>
    <mergeCell ref="A85:A91"/>
    <mergeCell ref="P8:P11"/>
    <mergeCell ref="A13:A16"/>
    <mergeCell ref="P130:P131"/>
    <mergeCell ref="P142:P143"/>
    <mergeCell ref="P20:P21"/>
    <mergeCell ref="P27:P28"/>
    <mergeCell ref="P34:P35"/>
    <mergeCell ref="P41:P42"/>
    <mergeCell ref="P48:P49"/>
    <mergeCell ref="P55:P56"/>
    <mergeCell ref="P62:P63"/>
    <mergeCell ref="P69:P70"/>
    <mergeCell ref="P76:P77"/>
    <mergeCell ref="P81:P82"/>
    <mergeCell ref="B55:B56"/>
    <mergeCell ref="A45:A51"/>
    <mergeCell ref="A52:A58"/>
    <mergeCell ref="B62:B63"/>
    <mergeCell ref="A59:A65"/>
    <mergeCell ref="B69:B70"/>
    <mergeCell ref="A66:A72"/>
    <mergeCell ref="B76:B77"/>
    <mergeCell ref="A78:A84"/>
    <mergeCell ref="B81:B82"/>
    <mergeCell ref="A73:A77"/>
    <mergeCell ref="P137:P138"/>
    <mergeCell ref="J2:P4"/>
    <mergeCell ref="B88:B89"/>
    <mergeCell ref="B102:B103"/>
    <mergeCell ref="A99:A105"/>
    <mergeCell ref="A106:A112"/>
    <mergeCell ref="B109:B110"/>
    <mergeCell ref="B116:B117"/>
    <mergeCell ref="A113:A119"/>
    <mergeCell ref="B123:B124"/>
    <mergeCell ref="A120:A126"/>
    <mergeCell ref="B27:B28"/>
    <mergeCell ref="A24:A30"/>
    <mergeCell ref="A31:A37"/>
    <mergeCell ref="B34:B35"/>
    <mergeCell ref="B41:B42"/>
    <mergeCell ref="A38:A44"/>
    <mergeCell ref="B48:B49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65" fitToHeight="2" orientation="landscape" r:id="rId1"/>
  <headerFooter scaleWithDoc="0" alignWithMargins="0">
    <evenHeader>&amp;C4</evenHeader>
    <firstHeader>&amp;C3</firstHeader>
  </headerFooter>
  <rowBreaks count="1" manualBreakCount="1">
    <brk id="12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2023-09-21T06:18:45Z</dcterms:modified>
</cp:coreProperties>
</file>